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m_marincioni_inapp_org/Documents/Documents/EDITORIA/PUBBLICAZIONI/Serie WP_Fuori collana/WP110_Mandrone/"/>
    </mc:Choice>
  </mc:AlternateContent>
  <xr:revisionPtr revIDLastSave="0" documentId="8_{17DFF6D0-167D-4996-80FE-D8E80CE052A4}" xr6:coauthVersionLast="47" xr6:coauthVersionMax="47" xr10:uidLastSave="{00000000-0000-0000-0000-000000000000}"/>
  <bookViews>
    <workbookView xWindow="2340" yWindow="945" windowWidth="20760" windowHeight="14805" firstSheet="5" activeTab="5" xr2:uid="{588134F6-21BC-48EA-88E4-42904D55A724}"/>
  </bookViews>
  <sheets>
    <sheet name="fig 1" sheetId="7" r:id="rId1"/>
    <sheet name="fig 2" sheetId="6" r:id="rId2"/>
    <sheet name="fig 3" sheetId="3" r:id="rId3"/>
    <sheet name="fig 4" sheetId="10" r:id="rId4"/>
    <sheet name="fig 5 e 6" sheetId="1" r:id="rId5"/>
    <sheet name="fig 7" sheetId="11" r:id="rId6"/>
    <sheet name="fig 8" sheetId="8" r:id="rId7"/>
    <sheet name="fig 9" sheetId="5" r:id="rId8"/>
    <sheet name="fig 10" sheetId="2" r:id="rId9"/>
    <sheet name="fig 11" sheetId="4" r:id="rId10"/>
    <sheet name="appendici" sheetId="14" r:id="rId11"/>
    <sheet name="dati in testo motivo atipico" sheetId="16" r:id="rId12"/>
    <sheet name="tabelle 1" sheetId="15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" i="14" l="1"/>
  <c r="W5" i="14"/>
  <c r="X5" i="14"/>
  <c r="Y5" i="14"/>
  <c r="W6" i="14"/>
  <c r="X6" i="14"/>
  <c r="Y6" i="14"/>
  <c r="W7" i="14"/>
  <c r="W8" i="14"/>
  <c r="X8" i="14"/>
  <c r="Y8" i="14"/>
  <c r="W9" i="14"/>
  <c r="X9" i="14"/>
  <c r="Y9" i="14"/>
  <c r="W10" i="14"/>
  <c r="X10" i="14"/>
  <c r="Y10" i="14"/>
  <c r="W11" i="14"/>
  <c r="W12" i="14"/>
  <c r="X12" i="14"/>
  <c r="Y12" i="14"/>
  <c r="W13" i="14"/>
  <c r="X13" i="14"/>
  <c r="Y13" i="14"/>
  <c r="W14" i="14"/>
  <c r="X14" i="14"/>
  <c r="Y14" i="14"/>
  <c r="W15" i="14"/>
  <c r="W16" i="14"/>
  <c r="X16" i="14"/>
  <c r="Y16" i="14"/>
  <c r="W17" i="14"/>
  <c r="X17" i="14"/>
  <c r="Y17" i="14"/>
  <c r="W18" i="14"/>
  <c r="W19" i="14"/>
  <c r="X19" i="14"/>
  <c r="Y19" i="14"/>
  <c r="W20" i="14"/>
  <c r="X20" i="14"/>
  <c r="Y20" i="14"/>
  <c r="W21" i="14"/>
  <c r="W22" i="14"/>
  <c r="X22" i="14"/>
  <c r="Y22" i="14"/>
  <c r="W23" i="14"/>
  <c r="X23" i="14"/>
  <c r="Y23" i="14"/>
  <c r="W24" i="14"/>
  <c r="X24" i="14"/>
  <c r="Y24" i="14"/>
  <c r="W25" i="14"/>
  <c r="X25" i="14"/>
  <c r="Y25" i="14"/>
  <c r="W26" i="14"/>
  <c r="X26" i="14"/>
  <c r="Y26" i="14"/>
  <c r="W27" i="14"/>
  <c r="X27" i="14"/>
  <c r="Y27" i="14"/>
  <c r="W28" i="14"/>
  <c r="X28" i="14"/>
  <c r="Y28" i="14"/>
  <c r="W29" i="14"/>
  <c r="W30" i="14"/>
  <c r="X30" i="14"/>
  <c r="Y30" i="14"/>
  <c r="W31" i="14"/>
  <c r="X31" i="14"/>
  <c r="Y31" i="14"/>
  <c r="W32" i="14"/>
  <c r="X32" i="14"/>
  <c r="Y32" i="14"/>
  <c r="W33" i="14"/>
  <c r="X33" i="14"/>
  <c r="Y33" i="14"/>
  <c r="W34" i="14"/>
  <c r="X34" i="14"/>
  <c r="Y34" i="14"/>
  <c r="W35" i="14"/>
  <c r="X35" i="14"/>
  <c r="Y35" i="14"/>
  <c r="W36" i="14"/>
  <c r="W37" i="14"/>
  <c r="X37" i="14"/>
  <c r="Y37" i="14"/>
  <c r="W38" i="14"/>
  <c r="X38" i="14"/>
  <c r="Y38" i="14"/>
  <c r="W39" i="14"/>
  <c r="X39" i="14"/>
  <c r="Y39" i="14"/>
  <c r="W40" i="14"/>
  <c r="X40" i="14"/>
  <c r="Y40" i="14"/>
  <c r="W41" i="14"/>
  <c r="X41" i="14"/>
  <c r="Y41" i="14"/>
  <c r="W42" i="14"/>
  <c r="W43" i="14"/>
  <c r="X43" i="14"/>
  <c r="Y43" i="14"/>
  <c r="W44" i="14"/>
  <c r="X44" i="14"/>
  <c r="Y44" i="14"/>
  <c r="Y3" i="14"/>
  <c r="X3" i="14"/>
  <c r="W3" i="14"/>
  <c r="G27" i="1"/>
  <c r="G28" i="1"/>
  <c r="G29" i="1"/>
  <c r="G30" i="1"/>
  <c r="G31" i="1"/>
  <c r="G32" i="1"/>
  <c r="G33" i="1"/>
  <c r="G26" i="1"/>
  <c r="H26" i="1"/>
  <c r="H27" i="1"/>
  <c r="H28" i="1"/>
  <c r="H29" i="1"/>
  <c r="H30" i="1"/>
  <c r="H31" i="1"/>
  <c r="H32" i="1"/>
  <c r="H33" i="1"/>
  <c r="V33" i="15"/>
  <c r="C37" i="15"/>
  <c r="D37" i="15"/>
  <c r="E37" i="15"/>
  <c r="F37" i="15"/>
  <c r="H37" i="15"/>
  <c r="I37" i="15"/>
  <c r="B37" i="15"/>
  <c r="C18" i="15"/>
  <c r="D18" i="15"/>
  <c r="E18" i="15"/>
  <c r="F18" i="15"/>
  <c r="H18" i="15"/>
  <c r="B18" i="15"/>
  <c r="I6" i="15"/>
  <c r="I18" i="15" s="1"/>
  <c r="I8" i="15"/>
  <c r="I9" i="15"/>
  <c r="I10" i="15"/>
  <c r="I11" i="15"/>
  <c r="I12" i="15"/>
  <c r="I13" i="15"/>
  <c r="I14" i="15"/>
  <c r="I15" i="15"/>
  <c r="I16" i="15"/>
  <c r="I5" i="15"/>
  <c r="L89" i="14"/>
  <c r="K89" i="14"/>
  <c r="J89" i="14"/>
  <c r="I89" i="14"/>
  <c r="H89" i="14"/>
  <c r="L88" i="14"/>
  <c r="K88" i="14"/>
  <c r="J88" i="14"/>
  <c r="I88" i="14"/>
  <c r="H88" i="14"/>
  <c r="L86" i="14"/>
  <c r="K86" i="14"/>
  <c r="J86" i="14"/>
  <c r="I86" i="14"/>
  <c r="H86" i="14"/>
  <c r="L85" i="14"/>
  <c r="K85" i="14"/>
  <c r="J85" i="14"/>
  <c r="I85" i="14"/>
  <c r="H85" i="14"/>
  <c r="L84" i="14"/>
  <c r="K84" i="14"/>
  <c r="J84" i="14"/>
  <c r="I84" i="14"/>
  <c r="H84" i="14"/>
  <c r="L83" i="14"/>
  <c r="K83" i="14"/>
  <c r="J83" i="14"/>
  <c r="I83" i="14"/>
  <c r="H83" i="14"/>
  <c r="L82" i="14"/>
  <c r="K82" i="14"/>
  <c r="J82" i="14"/>
  <c r="I82" i="14"/>
  <c r="H82" i="14"/>
  <c r="L80" i="14"/>
  <c r="K80" i="14"/>
  <c r="J80" i="14"/>
  <c r="I80" i="14"/>
  <c r="H80" i="14"/>
  <c r="L79" i="14"/>
  <c r="K79" i="14"/>
  <c r="J79" i="14"/>
  <c r="I79" i="14"/>
  <c r="H79" i="14"/>
  <c r="L78" i="14"/>
  <c r="K78" i="14"/>
  <c r="J78" i="14"/>
  <c r="I78" i="14"/>
  <c r="H78" i="14"/>
  <c r="L77" i="14"/>
  <c r="K77" i="14"/>
  <c r="J77" i="14"/>
  <c r="I77" i="14"/>
  <c r="H77" i="14"/>
  <c r="L76" i="14"/>
  <c r="K76" i="14"/>
  <c r="J76" i="14"/>
  <c r="I76" i="14"/>
  <c r="H76" i="14"/>
  <c r="L75" i="14"/>
  <c r="K75" i="14"/>
  <c r="J75" i="14"/>
  <c r="I75" i="14"/>
  <c r="H75" i="14"/>
  <c r="L73" i="14"/>
  <c r="K73" i="14"/>
  <c r="J73" i="14"/>
  <c r="I73" i="14"/>
  <c r="H73" i="14"/>
  <c r="L72" i="14"/>
  <c r="K72" i="14"/>
  <c r="J72" i="14"/>
  <c r="I72" i="14"/>
  <c r="H72" i="14"/>
  <c r="L71" i="14"/>
  <c r="K71" i="14"/>
  <c r="J71" i="14"/>
  <c r="I71" i="14"/>
  <c r="H71" i="14"/>
  <c r="L70" i="14"/>
  <c r="K70" i="14"/>
  <c r="J70" i="14"/>
  <c r="I70" i="14"/>
  <c r="H70" i="14"/>
  <c r="L69" i="14"/>
  <c r="K69" i="14"/>
  <c r="J69" i="14"/>
  <c r="I69" i="14"/>
  <c r="H69" i="14"/>
  <c r="L68" i="14"/>
  <c r="K68" i="14"/>
  <c r="J68" i="14"/>
  <c r="I68" i="14"/>
  <c r="H68" i="14"/>
  <c r="L67" i="14"/>
  <c r="K67" i="14"/>
  <c r="J67" i="14"/>
  <c r="I67" i="14"/>
  <c r="H67" i="14"/>
  <c r="L65" i="14"/>
  <c r="K65" i="14"/>
  <c r="J65" i="14"/>
  <c r="I65" i="14"/>
  <c r="H65" i="14"/>
  <c r="L64" i="14"/>
  <c r="K64" i="14"/>
  <c r="J64" i="14"/>
  <c r="I64" i="14"/>
  <c r="H64" i="14"/>
  <c r="L62" i="14"/>
  <c r="K62" i="14"/>
  <c r="J62" i="14"/>
  <c r="I62" i="14"/>
  <c r="H62" i="14"/>
  <c r="L61" i="14"/>
  <c r="K61" i="14"/>
  <c r="J61" i="14"/>
  <c r="I61" i="14"/>
  <c r="H61" i="14"/>
  <c r="L59" i="14"/>
  <c r="K59" i="14"/>
  <c r="J59" i="14"/>
  <c r="I59" i="14"/>
  <c r="H59" i="14"/>
  <c r="L58" i="14"/>
  <c r="K58" i="14"/>
  <c r="J58" i="14"/>
  <c r="I58" i="14"/>
  <c r="H58" i="14"/>
  <c r="L57" i="14"/>
  <c r="K57" i="14"/>
  <c r="J57" i="14"/>
  <c r="I57" i="14"/>
  <c r="H57" i="14"/>
  <c r="L55" i="14"/>
  <c r="K55" i="14"/>
  <c r="J55" i="14"/>
  <c r="I55" i="14"/>
  <c r="H55" i="14"/>
  <c r="L54" i="14"/>
  <c r="K54" i="14"/>
  <c r="J54" i="14"/>
  <c r="I54" i="14"/>
  <c r="H54" i="14"/>
  <c r="L53" i="14"/>
  <c r="K53" i="14"/>
  <c r="J53" i="14"/>
  <c r="I53" i="14"/>
  <c r="H53" i="14"/>
  <c r="L51" i="14"/>
  <c r="K51" i="14"/>
  <c r="J51" i="14"/>
  <c r="I51" i="14"/>
  <c r="H51" i="14"/>
  <c r="L50" i="14"/>
  <c r="K50" i="14"/>
  <c r="J50" i="14"/>
  <c r="I50" i="14"/>
  <c r="H50" i="14"/>
  <c r="L48" i="14"/>
  <c r="K48" i="14"/>
  <c r="J48" i="14"/>
  <c r="I48" i="14"/>
  <c r="H48" i="14"/>
  <c r="L44" i="14"/>
  <c r="K44" i="14"/>
  <c r="J44" i="14"/>
  <c r="I44" i="14"/>
  <c r="H44" i="14"/>
  <c r="L43" i="14"/>
  <c r="K43" i="14"/>
  <c r="J43" i="14"/>
  <c r="I43" i="14"/>
  <c r="H43" i="14"/>
  <c r="L41" i="14"/>
  <c r="K41" i="14"/>
  <c r="J41" i="14"/>
  <c r="I41" i="14"/>
  <c r="H41" i="14"/>
  <c r="L40" i="14"/>
  <c r="K40" i="14"/>
  <c r="J40" i="14"/>
  <c r="I40" i="14"/>
  <c r="H40" i="14"/>
  <c r="L39" i="14"/>
  <c r="K39" i="14"/>
  <c r="J39" i="14"/>
  <c r="I39" i="14"/>
  <c r="H39" i="14"/>
  <c r="L38" i="14"/>
  <c r="K38" i="14"/>
  <c r="J38" i="14"/>
  <c r="I38" i="14"/>
  <c r="H38" i="14"/>
  <c r="L37" i="14"/>
  <c r="K37" i="14"/>
  <c r="J37" i="14"/>
  <c r="I37" i="14"/>
  <c r="H37" i="14"/>
  <c r="L35" i="14"/>
  <c r="K35" i="14"/>
  <c r="J35" i="14"/>
  <c r="I35" i="14"/>
  <c r="H35" i="14"/>
  <c r="L34" i="14"/>
  <c r="K34" i="14"/>
  <c r="J34" i="14"/>
  <c r="I34" i="14"/>
  <c r="H34" i="14"/>
  <c r="L33" i="14"/>
  <c r="K33" i="14"/>
  <c r="J33" i="14"/>
  <c r="I33" i="14"/>
  <c r="H33" i="14"/>
  <c r="L32" i="14"/>
  <c r="K32" i="14"/>
  <c r="J32" i="14"/>
  <c r="I32" i="14"/>
  <c r="H32" i="14"/>
  <c r="L31" i="14"/>
  <c r="K31" i="14"/>
  <c r="J31" i="14"/>
  <c r="I31" i="14"/>
  <c r="H31" i="14"/>
  <c r="L30" i="14"/>
  <c r="K30" i="14"/>
  <c r="J30" i="14"/>
  <c r="I30" i="14"/>
  <c r="H30" i="14"/>
  <c r="L28" i="14"/>
  <c r="K28" i="14"/>
  <c r="J28" i="14"/>
  <c r="I28" i="14"/>
  <c r="H28" i="14"/>
  <c r="L27" i="14"/>
  <c r="K27" i="14"/>
  <c r="J27" i="14"/>
  <c r="I27" i="14"/>
  <c r="H27" i="14"/>
  <c r="L26" i="14"/>
  <c r="K26" i="14"/>
  <c r="J26" i="14"/>
  <c r="I26" i="14"/>
  <c r="H26" i="14"/>
  <c r="L25" i="14"/>
  <c r="K25" i="14"/>
  <c r="J25" i="14"/>
  <c r="I25" i="14"/>
  <c r="H25" i="14"/>
  <c r="L24" i="14"/>
  <c r="K24" i="14"/>
  <c r="J24" i="14"/>
  <c r="I24" i="14"/>
  <c r="H24" i="14"/>
  <c r="L23" i="14"/>
  <c r="K23" i="14"/>
  <c r="J23" i="14"/>
  <c r="I23" i="14"/>
  <c r="H23" i="14"/>
  <c r="L22" i="14"/>
  <c r="K22" i="14"/>
  <c r="J22" i="14"/>
  <c r="I22" i="14"/>
  <c r="H22" i="14"/>
  <c r="L20" i="14"/>
  <c r="K20" i="14"/>
  <c r="J20" i="14"/>
  <c r="I20" i="14"/>
  <c r="H20" i="14"/>
  <c r="L19" i="14"/>
  <c r="K19" i="14"/>
  <c r="J19" i="14"/>
  <c r="I19" i="14"/>
  <c r="H19" i="14"/>
  <c r="L17" i="14"/>
  <c r="K17" i="14"/>
  <c r="J17" i="14"/>
  <c r="I17" i="14"/>
  <c r="H17" i="14"/>
  <c r="L16" i="14"/>
  <c r="K16" i="14"/>
  <c r="J16" i="14"/>
  <c r="I16" i="14"/>
  <c r="H16" i="14"/>
  <c r="L14" i="14"/>
  <c r="K14" i="14"/>
  <c r="J14" i="14"/>
  <c r="I14" i="14"/>
  <c r="H14" i="14"/>
  <c r="L13" i="14"/>
  <c r="K13" i="14"/>
  <c r="J13" i="14"/>
  <c r="I13" i="14"/>
  <c r="H13" i="14"/>
  <c r="L12" i="14"/>
  <c r="K12" i="14"/>
  <c r="J12" i="14"/>
  <c r="I12" i="14"/>
  <c r="H12" i="14"/>
  <c r="L10" i="14"/>
  <c r="K10" i="14"/>
  <c r="J10" i="14"/>
  <c r="I10" i="14"/>
  <c r="H10" i="14"/>
  <c r="L9" i="14"/>
  <c r="K9" i="14"/>
  <c r="J9" i="14"/>
  <c r="I9" i="14"/>
  <c r="H9" i="14"/>
  <c r="L8" i="14"/>
  <c r="K8" i="14"/>
  <c r="J8" i="14"/>
  <c r="I8" i="14"/>
  <c r="H8" i="14"/>
  <c r="L6" i="14"/>
  <c r="K6" i="14"/>
  <c r="J6" i="14"/>
  <c r="I6" i="14"/>
  <c r="H6" i="14"/>
  <c r="L5" i="14"/>
  <c r="K5" i="14"/>
  <c r="J5" i="14"/>
  <c r="I5" i="14"/>
  <c r="H5" i="14"/>
  <c r="L3" i="14"/>
  <c r="K3" i="14"/>
  <c r="J3" i="14"/>
  <c r="I3" i="14"/>
  <c r="H3" i="14"/>
  <c r="N3" i="7"/>
  <c r="R10" i="10"/>
  <c r="R15" i="10" s="1"/>
  <c r="O200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D4" i="7"/>
  <c r="D5" i="7" s="1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46" i="7" s="1"/>
  <c r="D47" i="7" s="1"/>
  <c r="D48" i="7" s="1"/>
  <c r="D49" i="7" s="1"/>
  <c r="D50" i="7" s="1"/>
  <c r="D51" i="7" s="1"/>
  <c r="D52" i="7" s="1"/>
  <c r="D53" i="7" s="1"/>
  <c r="D54" i="7" s="1"/>
  <c r="D55" i="7" s="1"/>
  <c r="D56" i="7" s="1"/>
  <c r="D57" i="7" s="1"/>
  <c r="D58" i="7" s="1"/>
  <c r="D59" i="7" s="1"/>
  <c r="D60" i="7" s="1"/>
  <c r="D61" i="7" s="1"/>
  <c r="D62" i="7" s="1"/>
  <c r="D63" i="7" s="1"/>
  <c r="D64" i="7" s="1"/>
  <c r="D65" i="7" s="1"/>
  <c r="D66" i="7" s="1"/>
  <c r="D67" i="7" s="1"/>
  <c r="D68" i="7" s="1"/>
  <c r="D69" i="7" s="1"/>
  <c r="D70" i="7" s="1"/>
  <c r="D71" i="7" s="1"/>
  <c r="D72" i="7" s="1"/>
  <c r="D73" i="7" s="1"/>
  <c r="D74" i="7" s="1"/>
  <c r="D75" i="7" s="1"/>
  <c r="D76" i="7" s="1"/>
  <c r="D77" i="7" s="1"/>
  <c r="D78" i="7" s="1"/>
  <c r="D79" i="7" s="1"/>
  <c r="D80" i="7" s="1"/>
  <c r="D81" i="7" s="1"/>
  <c r="D82" i="7" s="1"/>
  <c r="D83" i="7" s="1"/>
  <c r="D84" i="7" s="1"/>
  <c r="D85" i="7" s="1"/>
  <c r="D86" i="7" s="1"/>
  <c r="D87" i="7" s="1"/>
  <c r="D88" i="7" s="1"/>
  <c r="D89" i="7" s="1"/>
  <c r="D90" i="7" s="1"/>
  <c r="D91" i="7" s="1"/>
  <c r="D92" i="7" s="1"/>
  <c r="D93" i="7" s="1"/>
  <c r="D94" i="7" s="1"/>
  <c r="D95" i="7" s="1"/>
  <c r="D96" i="7" s="1"/>
  <c r="D97" i="7" s="1"/>
  <c r="D98" i="7" s="1"/>
  <c r="D99" i="7" s="1"/>
  <c r="D100" i="7" s="1"/>
  <c r="D101" i="7" s="1"/>
  <c r="D102" i="7" s="1"/>
  <c r="D103" i="7" s="1"/>
  <c r="D104" i="7" s="1"/>
  <c r="D105" i="7" s="1"/>
  <c r="D106" i="7" s="1"/>
  <c r="D107" i="7" s="1"/>
  <c r="D108" i="7" s="1"/>
  <c r="D109" i="7" s="1"/>
  <c r="D110" i="7" s="1"/>
  <c r="D111" i="7" s="1"/>
  <c r="D112" i="7" s="1"/>
  <c r="D113" i="7" s="1"/>
  <c r="D114" i="7" s="1"/>
  <c r="D115" i="7" s="1"/>
  <c r="D116" i="7" s="1"/>
  <c r="D117" i="7" s="1"/>
  <c r="D118" i="7" s="1"/>
  <c r="D119" i="7" s="1"/>
  <c r="D120" i="7" s="1"/>
  <c r="D121" i="7" s="1"/>
  <c r="D122" i="7" s="1"/>
  <c r="D123" i="7" s="1"/>
  <c r="D124" i="7" s="1"/>
  <c r="D125" i="7" s="1"/>
  <c r="D126" i="7" s="1"/>
  <c r="D127" i="7" s="1"/>
  <c r="D128" i="7" s="1"/>
  <c r="D129" i="7" s="1"/>
  <c r="D130" i="7" s="1"/>
  <c r="D131" i="7" s="1"/>
  <c r="D132" i="7" s="1"/>
  <c r="D133" i="7" s="1"/>
  <c r="D134" i="7" s="1"/>
  <c r="D135" i="7" s="1"/>
  <c r="D136" i="7" s="1"/>
  <c r="D137" i="7" s="1"/>
  <c r="D138" i="7" s="1"/>
  <c r="D139" i="7" s="1"/>
  <c r="D140" i="7" s="1"/>
  <c r="D141" i="7" s="1"/>
  <c r="D142" i="7" s="1"/>
  <c r="D143" i="7" s="1"/>
  <c r="D144" i="7" s="1"/>
  <c r="D145" i="7" s="1"/>
  <c r="D146" i="7" s="1"/>
  <c r="D147" i="7" s="1"/>
  <c r="D148" i="7" s="1"/>
  <c r="D149" i="7" s="1"/>
  <c r="D150" i="7" s="1"/>
  <c r="D151" i="7" s="1"/>
  <c r="D152" i="7" s="1"/>
  <c r="D153" i="7" s="1"/>
  <c r="D154" i="7" s="1"/>
  <c r="D155" i="7" s="1"/>
  <c r="D156" i="7" s="1"/>
  <c r="D157" i="7" s="1"/>
  <c r="D158" i="7" s="1"/>
  <c r="D159" i="7" s="1"/>
  <c r="D160" i="7" s="1"/>
  <c r="D161" i="7" s="1"/>
  <c r="D162" i="7" s="1"/>
  <c r="D163" i="7" s="1"/>
  <c r="D164" i="7" s="1"/>
  <c r="D165" i="7" s="1"/>
  <c r="D166" i="7" s="1"/>
  <c r="D167" i="7" s="1"/>
  <c r="D168" i="7" s="1"/>
  <c r="D169" i="7" s="1"/>
  <c r="D170" i="7" s="1"/>
  <c r="D171" i="7" s="1"/>
  <c r="D172" i="7" s="1"/>
  <c r="D173" i="7" s="1"/>
  <c r="D174" i="7" s="1"/>
  <c r="D175" i="7" s="1"/>
  <c r="D176" i="7" s="1"/>
  <c r="D177" i="7" s="1"/>
  <c r="D178" i="7" s="1"/>
  <c r="D179" i="7" s="1"/>
  <c r="D180" i="7" s="1"/>
  <c r="D181" i="7" s="1"/>
  <c r="D182" i="7" s="1"/>
  <c r="D183" i="7" s="1"/>
  <c r="D184" i="7" s="1"/>
  <c r="D185" i="7" s="1"/>
  <c r="D186" i="7" s="1"/>
  <c r="D187" i="7" s="1"/>
  <c r="D188" i="7" s="1"/>
  <c r="D189" i="7" s="1"/>
  <c r="D190" i="7" s="1"/>
  <c r="D191" i="7" s="1"/>
  <c r="D192" i="7" s="1"/>
  <c r="D193" i="7" s="1"/>
  <c r="D194" i="7" s="1"/>
  <c r="D195" i="7" s="1"/>
  <c r="D196" i="7" s="1"/>
  <c r="D197" i="7" s="1"/>
  <c r="D198" i="7" s="1"/>
  <c r="D199" i="7" s="1"/>
  <c r="D200" i="7" s="1"/>
  <c r="D201" i="7" s="1"/>
  <c r="D202" i="7" s="1"/>
  <c r="D203" i="7" s="1"/>
  <c r="D204" i="7" s="1"/>
  <c r="D205" i="7" s="1"/>
  <c r="D206" i="7" s="1"/>
  <c r="D207" i="7" s="1"/>
  <c r="D208" i="7" s="1"/>
  <c r="D209" i="7" s="1"/>
  <c r="D210" i="7" s="1"/>
  <c r="D211" i="7" s="1"/>
  <c r="D212" i="7" s="1"/>
  <c r="D213" i="7" s="1"/>
  <c r="D214" i="7" s="1"/>
  <c r="D215" i="7" s="1"/>
  <c r="D216" i="7" s="1"/>
  <c r="D217" i="7" s="1"/>
  <c r="D218" i="7" s="1"/>
  <c r="D219" i="7" s="1"/>
  <c r="D220" i="7" s="1"/>
  <c r="D221" i="7" s="1"/>
  <c r="D222" i="7" s="1"/>
  <c r="D223" i="7" s="1"/>
  <c r="D224" i="7" s="1"/>
  <c r="D225" i="7" s="1"/>
  <c r="D226" i="7" s="1"/>
  <c r="D227" i="7" s="1"/>
  <c r="D228" i="7" s="1"/>
  <c r="D229" i="7" s="1"/>
  <c r="D230" i="7" s="1"/>
  <c r="D231" i="7" s="1"/>
  <c r="D232" i="7" s="1"/>
  <c r="D233" i="7" s="1"/>
  <c r="D234" i="7" s="1"/>
  <c r="D235" i="7" s="1"/>
  <c r="D236" i="7" s="1"/>
  <c r="D237" i="7" s="1"/>
  <c r="D238" i="7" s="1"/>
  <c r="D239" i="7" s="1"/>
  <c r="D240" i="7" s="1"/>
  <c r="D241" i="7" s="1"/>
  <c r="D242" i="7" s="1"/>
  <c r="D243" i="7" s="1"/>
  <c r="D244" i="7" s="1"/>
  <c r="D245" i="7" s="1"/>
  <c r="D246" i="7" s="1"/>
  <c r="D247" i="7" s="1"/>
  <c r="D248" i="7" s="1"/>
  <c r="D249" i="7" s="1"/>
  <c r="D250" i="7" s="1"/>
  <c r="D251" i="7" s="1"/>
  <c r="D252" i="7" s="1"/>
  <c r="D253" i="7" s="1"/>
  <c r="D254" i="7" s="1"/>
  <c r="D255" i="7" s="1"/>
  <c r="D256" i="7" s="1"/>
  <c r="D257" i="7" s="1"/>
  <c r="D258" i="7" s="1"/>
  <c r="D259" i="7" s="1"/>
  <c r="D260" i="7" s="1"/>
  <c r="D261" i="7" s="1"/>
  <c r="D262" i="7" s="1"/>
  <c r="D263" i="7" s="1"/>
  <c r="D264" i="7" s="1"/>
  <c r="D265" i="7" s="1"/>
  <c r="D266" i="7" s="1"/>
  <c r="D267" i="7" s="1"/>
  <c r="D268" i="7" s="1"/>
  <c r="D269" i="7" s="1"/>
  <c r="D270" i="7" s="1"/>
  <c r="D271" i="7" s="1"/>
  <c r="D272" i="7" s="1"/>
  <c r="D273" i="7" s="1"/>
  <c r="D274" i="7" s="1"/>
  <c r="D275" i="7" s="1"/>
  <c r="D276" i="7" s="1"/>
  <c r="D277" i="7" s="1"/>
  <c r="D278" i="7" s="1"/>
  <c r="D279" i="7" s="1"/>
  <c r="D280" i="7" s="1"/>
  <c r="D281" i="7" s="1"/>
  <c r="D282" i="7" s="1"/>
  <c r="D283" i="7" s="1"/>
  <c r="D284" i="7" s="1"/>
  <c r="D285" i="7" s="1"/>
  <c r="D286" i="7" s="1"/>
  <c r="D287" i="7" s="1"/>
  <c r="D288" i="7" s="1"/>
  <c r="D289" i="7" s="1"/>
  <c r="D290" i="7" s="1"/>
  <c r="D291" i="7" s="1"/>
  <c r="D292" i="7" s="1"/>
  <c r="D293" i="7" s="1"/>
  <c r="D294" i="7" s="1"/>
  <c r="D295" i="7" s="1"/>
  <c r="D296" i="7" s="1"/>
  <c r="D297" i="7" s="1"/>
  <c r="D298" i="7" s="1"/>
  <c r="D299" i="7" s="1"/>
  <c r="D300" i="7" s="1"/>
  <c r="D301" i="7" s="1"/>
  <c r="D302" i="7" s="1"/>
  <c r="D303" i="7" s="1"/>
  <c r="D304" i="7" s="1"/>
  <c r="D305" i="7" s="1"/>
  <c r="D306" i="7" s="1"/>
  <c r="D307" i="7" s="1"/>
  <c r="D308" i="7" s="1"/>
  <c r="D309" i="7" s="1"/>
  <c r="D310" i="7" s="1"/>
  <c r="D311" i="7" s="1"/>
  <c r="D312" i="7" s="1"/>
  <c r="D313" i="7" s="1"/>
  <c r="D314" i="7" s="1"/>
  <c r="D315" i="7" s="1"/>
  <c r="D316" i="7" s="1"/>
  <c r="D317" i="7" s="1"/>
  <c r="D318" i="7" s="1"/>
  <c r="D319" i="7" s="1"/>
  <c r="D320" i="7" s="1"/>
  <c r="D321" i="7" s="1"/>
  <c r="D322" i="7" s="1"/>
  <c r="D323" i="7" s="1"/>
  <c r="D324" i="7" s="1"/>
  <c r="D325" i="7" s="1"/>
  <c r="D326" i="7" s="1"/>
  <c r="D327" i="7" s="1"/>
  <c r="D328" i="7" s="1"/>
  <c r="D329" i="7" s="1"/>
  <c r="D330" i="7" s="1"/>
  <c r="D331" i="7" s="1"/>
  <c r="D332" i="7" s="1"/>
  <c r="D333" i="7" s="1"/>
  <c r="D334" i="7" s="1"/>
  <c r="D335" i="7" s="1"/>
  <c r="D336" i="7" s="1"/>
  <c r="D337" i="7" s="1"/>
  <c r="D338" i="7" s="1"/>
  <c r="D339" i="7" s="1"/>
  <c r="D340" i="7" s="1"/>
  <c r="D341" i="7" s="1"/>
  <c r="D342" i="7" s="1"/>
  <c r="D343" i="7" s="1"/>
  <c r="D344" i="7" s="1"/>
  <c r="D345" i="7" s="1"/>
  <c r="D346" i="7" s="1"/>
  <c r="D347" i="7" s="1"/>
  <c r="D348" i="7" s="1"/>
  <c r="D349" i="7" s="1"/>
  <c r="D350" i="7" s="1"/>
  <c r="D351" i="7" s="1"/>
  <c r="D352" i="7" s="1"/>
  <c r="D353" i="7" s="1"/>
  <c r="D354" i="7" s="1"/>
  <c r="D355" i="7" s="1"/>
  <c r="D356" i="7" s="1"/>
  <c r="D357" i="7" s="1"/>
  <c r="D358" i="7" s="1"/>
  <c r="D359" i="7" s="1"/>
  <c r="D360" i="7" s="1"/>
  <c r="D361" i="7" s="1"/>
  <c r="D362" i="7" s="1"/>
  <c r="D363" i="7" s="1"/>
  <c r="D364" i="7" s="1"/>
  <c r="D365" i="7" s="1"/>
  <c r="D366" i="7" s="1"/>
  <c r="D367" i="7" s="1"/>
  <c r="D368" i="7" s="1"/>
  <c r="D369" i="7" s="1"/>
  <c r="D370" i="7" s="1"/>
  <c r="D371" i="7" s="1"/>
  <c r="D372" i="7" s="1"/>
  <c r="D373" i="7" s="1"/>
  <c r="D374" i="7" s="1"/>
  <c r="D375" i="7" s="1"/>
  <c r="D376" i="7" s="1"/>
  <c r="D377" i="7" s="1"/>
  <c r="D378" i="7" s="1"/>
  <c r="D379" i="7" s="1"/>
  <c r="D380" i="7" s="1"/>
  <c r="D381" i="7" s="1"/>
  <c r="D382" i="7" s="1"/>
  <c r="D383" i="7" s="1"/>
  <c r="D384" i="7" s="1"/>
  <c r="D385" i="7" s="1"/>
  <c r="D386" i="7" s="1"/>
  <c r="D387" i="7" s="1"/>
  <c r="D388" i="7" s="1"/>
  <c r="D389" i="7" s="1"/>
  <c r="D390" i="7" s="1"/>
  <c r="D391" i="7" s="1"/>
  <c r="D392" i="7" s="1"/>
  <c r="D393" i="7" s="1"/>
  <c r="D394" i="7" s="1"/>
  <c r="D395" i="7" s="1"/>
  <c r="D396" i="7" s="1"/>
  <c r="D397" i="7" s="1"/>
  <c r="D398" i="7" s="1"/>
  <c r="D399" i="7" s="1"/>
  <c r="D400" i="7" s="1"/>
  <c r="D401" i="7" s="1"/>
  <c r="D402" i="7" s="1"/>
  <c r="D403" i="7" s="1"/>
  <c r="D404" i="7" s="1"/>
  <c r="D405" i="7" s="1"/>
  <c r="D406" i="7" s="1"/>
  <c r="D407" i="7" s="1"/>
  <c r="D408" i="7" s="1"/>
  <c r="D409" i="7" s="1"/>
  <c r="D410" i="7" s="1"/>
  <c r="D411" i="7" s="1"/>
  <c r="D412" i="7" s="1"/>
  <c r="D413" i="7" s="1"/>
  <c r="D414" i="7" s="1"/>
  <c r="D415" i="7" s="1"/>
  <c r="D416" i="7" s="1"/>
  <c r="D417" i="7" s="1"/>
  <c r="D418" i="7" s="1"/>
  <c r="D419" i="7" s="1"/>
  <c r="D420" i="7" s="1"/>
  <c r="D421" i="7" s="1"/>
  <c r="D422" i="7" s="1"/>
  <c r="D423" i="7" s="1"/>
  <c r="D424" i="7" s="1"/>
  <c r="D425" i="7" s="1"/>
  <c r="D426" i="7" s="1"/>
  <c r="D427" i="7" s="1"/>
  <c r="D428" i="7" s="1"/>
  <c r="D429" i="7" s="1"/>
  <c r="D430" i="7" s="1"/>
  <c r="D431" i="7" s="1"/>
  <c r="D432" i="7" s="1"/>
  <c r="D433" i="7" s="1"/>
  <c r="D434" i="7" s="1"/>
  <c r="D435" i="7" s="1"/>
  <c r="D436" i="7" s="1"/>
  <c r="D437" i="7" s="1"/>
  <c r="D438" i="7" s="1"/>
  <c r="D439" i="7" s="1"/>
  <c r="D440" i="7" s="1"/>
  <c r="D441" i="7" s="1"/>
  <c r="D442" i="7" s="1"/>
  <c r="D443" i="7" s="1"/>
  <c r="D444" i="7" s="1"/>
  <c r="D445" i="7" s="1"/>
  <c r="D446" i="7" s="1"/>
  <c r="D447" i="7" s="1"/>
  <c r="D448" i="7" s="1"/>
  <c r="D449" i="7" s="1"/>
  <c r="D450" i="7" s="1"/>
  <c r="D451" i="7" s="1"/>
  <c r="D452" i="7" s="1"/>
  <c r="D453" i="7" s="1"/>
  <c r="D454" i="7" s="1"/>
  <c r="D455" i="7" s="1"/>
  <c r="D456" i="7" s="1"/>
  <c r="D457" i="7" s="1"/>
  <c r="D458" i="7" s="1"/>
  <c r="D459" i="7" s="1"/>
  <c r="D460" i="7" s="1"/>
  <c r="D461" i="7" s="1"/>
  <c r="D462" i="7" s="1"/>
  <c r="D463" i="7" s="1"/>
  <c r="D464" i="7" s="1"/>
  <c r="D465" i="7" s="1"/>
  <c r="D466" i="7" s="1"/>
  <c r="D467" i="7" s="1"/>
  <c r="D468" i="7" s="1"/>
  <c r="D469" i="7" s="1"/>
  <c r="D470" i="7" s="1"/>
  <c r="D471" i="7" s="1"/>
  <c r="D472" i="7" s="1"/>
  <c r="D473" i="7" s="1"/>
  <c r="D474" i="7" s="1"/>
  <c r="D475" i="7" s="1"/>
  <c r="D476" i="7" s="1"/>
  <c r="D477" i="7" s="1"/>
  <c r="D478" i="7" s="1"/>
  <c r="D479" i="7" s="1"/>
  <c r="D480" i="7" s="1"/>
  <c r="D481" i="7" s="1"/>
  <c r="D482" i="7" s="1"/>
  <c r="D483" i="7" s="1"/>
  <c r="D484" i="7" s="1"/>
  <c r="D485" i="7" s="1"/>
  <c r="D486" i="7" s="1"/>
  <c r="D487" i="7" s="1"/>
  <c r="D488" i="7" s="1"/>
  <c r="D489" i="7" s="1"/>
  <c r="D490" i="7" s="1"/>
  <c r="D491" i="7" s="1"/>
  <c r="D492" i="7" s="1"/>
  <c r="D493" i="7" s="1"/>
  <c r="D494" i="7" s="1"/>
  <c r="D495" i="7" s="1"/>
  <c r="D496" i="7" s="1"/>
  <c r="D497" i="7" s="1"/>
  <c r="D498" i="7" s="1"/>
  <c r="I3" i="7"/>
  <c r="I2" i="7"/>
  <c r="D2" i="7"/>
  <c r="D3" i="7" s="1"/>
  <c r="S11" i="10" l="1"/>
  <c r="S14" i="10"/>
  <c r="I105" i="6"/>
  <c r="H105" i="6"/>
  <c r="G105" i="6"/>
  <c r="F105" i="6"/>
  <c r="E105" i="6"/>
  <c r="D105" i="6"/>
  <c r="I104" i="6"/>
  <c r="H104" i="6"/>
  <c r="G104" i="6"/>
  <c r="F104" i="6"/>
  <c r="E104" i="6"/>
  <c r="D104" i="6"/>
  <c r="I103" i="6"/>
  <c r="H103" i="6"/>
  <c r="G103" i="6"/>
  <c r="F103" i="6"/>
  <c r="E103" i="6"/>
  <c r="D103" i="6"/>
  <c r="I102" i="6"/>
  <c r="H102" i="6"/>
  <c r="G102" i="6"/>
  <c r="F102" i="6"/>
  <c r="E102" i="6"/>
  <c r="D102" i="6"/>
  <c r="I101" i="6"/>
  <c r="H101" i="6"/>
  <c r="G101" i="6"/>
  <c r="F101" i="6"/>
  <c r="E101" i="6"/>
  <c r="D101" i="6"/>
  <c r="I100" i="6"/>
  <c r="H100" i="6"/>
  <c r="G100" i="6"/>
  <c r="F100" i="6"/>
  <c r="E100" i="6"/>
  <c r="D100" i="6"/>
  <c r="I99" i="6"/>
  <c r="H99" i="6"/>
  <c r="G99" i="6"/>
  <c r="F99" i="6"/>
  <c r="E99" i="6"/>
  <c r="D99" i="6"/>
  <c r="I98" i="6"/>
  <c r="H98" i="6"/>
  <c r="G98" i="6"/>
  <c r="F98" i="6"/>
  <c r="E98" i="6"/>
  <c r="D98" i="6"/>
  <c r="I97" i="6"/>
  <c r="H97" i="6"/>
  <c r="G97" i="6"/>
  <c r="F97" i="6"/>
  <c r="E97" i="6"/>
  <c r="D97" i="6"/>
  <c r="I96" i="6"/>
  <c r="H96" i="6"/>
  <c r="G96" i="6"/>
  <c r="F96" i="6"/>
  <c r="E96" i="6"/>
  <c r="D96" i="6"/>
  <c r="I95" i="6"/>
  <c r="H95" i="6"/>
  <c r="G95" i="6"/>
  <c r="F95" i="6"/>
  <c r="E95" i="6"/>
  <c r="D95" i="6"/>
  <c r="I94" i="6"/>
  <c r="H94" i="6"/>
  <c r="G94" i="6"/>
  <c r="F94" i="6"/>
  <c r="E94" i="6"/>
  <c r="D94" i="6"/>
  <c r="I93" i="6"/>
  <c r="H93" i="6"/>
  <c r="G93" i="6"/>
  <c r="F93" i="6"/>
  <c r="E93" i="6"/>
  <c r="D93" i="6"/>
  <c r="I92" i="6"/>
  <c r="H92" i="6"/>
  <c r="G92" i="6"/>
  <c r="F92" i="6"/>
  <c r="E92" i="6"/>
  <c r="D92" i="6"/>
  <c r="I91" i="6"/>
  <c r="H91" i="6"/>
  <c r="G91" i="6"/>
  <c r="F91" i="6"/>
  <c r="E91" i="6"/>
  <c r="D91" i="6"/>
  <c r="K9" i="6"/>
  <c r="K8" i="6"/>
  <c r="F4" i="5" l="1"/>
  <c r="D5" i="5"/>
  <c r="E5" i="5"/>
  <c r="G5" i="5" s="1"/>
  <c r="F5" i="5"/>
  <c r="J5" i="5"/>
  <c r="K5" i="5"/>
  <c r="L5" i="5"/>
  <c r="M5" i="5"/>
  <c r="U5" i="5"/>
  <c r="D6" i="5"/>
  <c r="E6" i="5"/>
  <c r="G6" i="5"/>
  <c r="J6" i="5"/>
  <c r="K6" i="5"/>
  <c r="L6" i="5"/>
  <c r="M6" i="5"/>
  <c r="U6" i="5"/>
  <c r="F6" i="5" s="1"/>
  <c r="D7" i="5"/>
  <c r="E7" i="5"/>
  <c r="F7" i="5"/>
  <c r="G7" i="5"/>
  <c r="J7" i="5"/>
  <c r="K7" i="5"/>
  <c r="M7" i="5" s="1"/>
  <c r="L7" i="5"/>
  <c r="U7" i="5"/>
  <c r="D8" i="5"/>
  <c r="E8" i="5"/>
  <c r="G8" i="5" s="1"/>
  <c r="J8" i="5"/>
  <c r="K8" i="5"/>
  <c r="L8" i="5"/>
  <c r="M8" i="5"/>
  <c r="U8" i="5"/>
  <c r="F8" i="5" s="1"/>
  <c r="D9" i="5"/>
  <c r="E9" i="5"/>
  <c r="G9" i="5"/>
  <c r="J9" i="5"/>
  <c r="K9" i="5"/>
  <c r="L9" i="5"/>
  <c r="M9" i="5"/>
  <c r="U9" i="5"/>
  <c r="F9" i="5" s="1"/>
  <c r="W9" i="5"/>
  <c r="D10" i="5"/>
  <c r="E10" i="5"/>
  <c r="G10" i="5" s="1"/>
  <c r="F10" i="5"/>
  <c r="J10" i="5"/>
  <c r="K10" i="5"/>
  <c r="M10" i="5" s="1"/>
  <c r="L10" i="5"/>
  <c r="U10" i="5"/>
  <c r="D11" i="5"/>
  <c r="E11" i="5"/>
  <c r="G11" i="5"/>
  <c r="J11" i="5"/>
  <c r="K11" i="5"/>
  <c r="L11" i="5"/>
  <c r="M11" i="5"/>
  <c r="U11" i="5"/>
  <c r="F11" i="5" s="1"/>
  <c r="D12" i="5"/>
  <c r="E12" i="5"/>
  <c r="F12" i="5"/>
  <c r="G12" i="5"/>
  <c r="J12" i="5"/>
  <c r="K12" i="5"/>
  <c r="L12" i="5"/>
  <c r="M12" i="5"/>
  <c r="U12" i="5"/>
  <c r="D13" i="5"/>
  <c r="E13" i="5"/>
  <c r="F13" i="5"/>
  <c r="G13" i="5"/>
  <c r="J13" i="5"/>
  <c r="K13" i="5"/>
  <c r="L13" i="5"/>
  <c r="M13" i="5"/>
  <c r="U13" i="5"/>
  <c r="D14" i="5"/>
  <c r="E14" i="5"/>
  <c r="G14" i="5"/>
  <c r="J14" i="5"/>
  <c r="K14" i="5"/>
  <c r="L14" i="5"/>
  <c r="M14" i="5"/>
  <c r="U14" i="5"/>
  <c r="F14" i="5" s="1"/>
  <c r="D15" i="5"/>
  <c r="E15" i="5"/>
  <c r="F15" i="5"/>
  <c r="G15" i="5"/>
  <c r="J15" i="5"/>
  <c r="K15" i="5"/>
  <c r="M15" i="5" s="1"/>
  <c r="L15" i="5"/>
  <c r="U15" i="5"/>
  <c r="D16" i="5"/>
  <c r="E16" i="5"/>
  <c r="G16" i="5"/>
  <c r="J16" i="5"/>
  <c r="K16" i="5"/>
  <c r="L16" i="5"/>
  <c r="M16" i="5"/>
  <c r="U16" i="5"/>
  <c r="F16" i="5" s="1"/>
  <c r="D17" i="5"/>
  <c r="E17" i="5"/>
  <c r="G17" i="5"/>
  <c r="J17" i="5"/>
  <c r="K17" i="5"/>
  <c r="L17" i="5"/>
  <c r="M17" i="5"/>
  <c r="U17" i="5"/>
  <c r="F17" i="5" s="1"/>
  <c r="D18" i="5"/>
  <c r="E18" i="5"/>
  <c r="G18" i="5" s="1"/>
  <c r="F18" i="5"/>
  <c r="J18" i="5"/>
  <c r="K18" i="5"/>
  <c r="M18" i="5" s="1"/>
  <c r="L18" i="5"/>
  <c r="U18" i="5"/>
  <c r="D19" i="5"/>
  <c r="E19" i="5"/>
  <c r="G19" i="5"/>
  <c r="J19" i="5"/>
  <c r="K19" i="5"/>
  <c r="L19" i="5"/>
  <c r="M19" i="5"/>
  <c r="U19" i="5"/>
  <c r="F19" i="5" s="1"/>
  <c r="D20" i="5"/>
  <c r="E20" i="5"/>
  <c r="F20" i="5"/>
  <c r="G20" i="5"/>
  <c r="J20" i="5"/>
  <c r="K20" i="5"/>
  <c r="L20" i="5"/>
  <c r="M20" i="5"/>
  <c r="U20" i="5"/>
  <c r="D21" i="5"/>
  <c r="E21" i="5"/>
  <c r="F21" i="5"/>
  <c r="G21" i="5"/>
  <c r="J21" i="5"/>
  <c r="K21" i="5"/>
  <c r="L21" i="5"/>
  <c r="M21" i="5"/>
  <c r="U21" i="5"/>
  <c r="D22" i="5"/>
  <c r="E22" i="5"/>
  <c r="G22" i="5"/>
  <c r="J22" i="5"/>
  <c r="K22" i="5"/>
  <c r="L22" i="5"/>
  <c r="M22" i="5"/>
  <c r="U22" i="5"/>
  <c r="F22" i="5" s="1"/>
  <c r="D23" i="5"/>
  <c r="E23" i="5"/>
  <c r="F23" i="5"/>
  <c r="G23" i="5"/>
  <c r="J23" i="5"/>
  <c r="K23" i="5"/>
  <c r="M23" i="5" s="1"/>
  <c r="L23" i="5"/>
  <c r="U23" i="5"/>
  <c r="D24" i="5"/>
  <c r="E24" i="5"/>
  <c r="G24" i="5"/>
  <c r="J24" i="5"/>
  <c r="K24" i="5"/>
  <c r="L24" i="5"/>
  <c r="M24" i="5"/>
  <c r="U24" i="5"/>
  <c r="F24" i="5" s="1"/>
  <c r="D25" i="5"/>
  <c r="E25" i="5"/>
  <c r="G25" i="5"/>
  <c r="J25" i="5"/>
  <c r="K25" i="5"/>
  <c r="L25" i="5"/>
  <c r="M25" i="5"/>
  <c r="U25" i="5"/>
  <c r="F25" i="5" s="1"/>
  <c r="D26" i="5"/>
  <c r="E26" i="5"/>
  <c r="G26" i="5" s="1"/>
  <c r="F26" i="5"/>
  <c r="J26" i="5"/>
  <c r="K26" i="5"/>
  <c r="M26" i="5" s="1"/>
  <c r="L26" i="5"/>
  <c r="U26" i="5"/>
  <c r="D27" i="5"/>
  <c r="E27" i="5"/>
  <c r="G27" i="5"/>
  <c r="J27" i="5"/>
  <c r="K27" i="5"/>
  <c r="L27" i="5"/>
  <c r="M27" i="5"/>
  <c r="U27" i="5"/>
  <c r="F27" i="5" s="1"/>
  <c r="D28" i="5"/>
  <c r="E28" i="5"/>
  <c r="F28" i="5"/>
  <c r="G28" i="5"/>
  <c r="J28" i="5"/>
  <c r="K28" i="5"/>
  <c r="L28" i="5"/>
  <c r="M28" i="5"/>
  <c r="U28" i="5"/>
  <c r="D29" i="5"/>
  <c r="E29" i="5"/>
  <c r="F29" i="5"/>
  <c r="G29" i="5"/>
  <c r="J29" i="5"/>
  <c r="K29" i="5"/>
  <c r="L29" i="5"/>
  <c r="M29" i="5"/>
  <c r="U29" i="5"/>
  <c r="D30" i="5"/>
  <c r="E30" i="5"/>
  <c r="G30" i="5"/>
  <c r="J30" i="5"/>
  <c r="K30" i="5"/>
  <c r="L30" i="5"/>
  <c r="M30" i="5"/>
  <c r="U30" i="5"/>
  <c r="F30" i="5" s="1"/>
  <c r="D31" i="5"/>
  <c r="E31" i="5"/>
  <c r="F31" i="5"/>
  <c r="G31" i="5"/>
  <c r="J31" i="5"/>
  <c r="K31" i="5"/>
  <c r="M31" i="5" s="1"/>
  <c r="L31" i="5"/>
  <c r="U31" i="5"/>
  <c r="D32" i="5"/>
  <c r="E32" i="5"/>
  <c r="G32" i="5"/>
  <c r="J32" i="5"/>
  <c r="K32" i="5"/>
  <c r="L32" i="5"/>
  <c r="M32" i="5"/>
  <c r="U32" i="5"/>
  <c r="F32" i="5" s="1"/>
  <c r="D33" i="5"/>
  <c r="E33" i="5"/>
  <c r="G33" i="5"/>
  <c r="J33" i="5"/>
  <c r="K33" i="5"/>
  <c r="L33" i="5"/>
  <c r="M33" i="5"/>
  <c r="U33" i="5"/>
  <c r="F33" i="5" s="1"/>
  <c r="U35" i="5"/>
  <c r="D37" i="5"/>
  <c r="N5" i="4" l="1"/>
  <c r="K6" i="4"/>
  <c r="L6" i="4"/>
  <c r="I19" i="4"/>
  <c r="J19" i="4"/>
  <c r="J33" i="4" s="1"/>
  <c r="I20" i="4"/>
  <c r="I24" i="4"/>
  <c r="J24" i="4"/>
  <c r="K24" i="4"/>
  <c r="I25" i="4"/>
  <c r="J25" i="4"/>
  <c r="I26" i="4"/>
  <c r="J26" i="4"/>
  <c r="I27" i="4"/>
  <c r="J27" i="4"/>
  <c r="I28" i="4"/>
  <c r="J28" i="4"/>
  <c r="I29" i="4"/>
  <c r="J29" i="4"/>
  <c r="I30" i="4"/>
  <c r="J30" i="4"/>
  <c r="J40" i="4" s="1"/>
  <c r="I31" i="4"/>
  <c r="J31" i="4"/>
  <c r="J41" i="4" s="1"/>
  <c r="I32" i="4"/>
  <c r="J32" i="4"/>
  <c r="J42" i="4" s="1"/>
  <c r="K33" i="4"/>
  <c r="L33" i="4"/>
  <c r="J34" i="4"/>
  <c r="J35" i="4"/>
  <c r="J36" i="4"/>
  <c r="J37" i="4"/>
  <c r="J38" i="4"/>
  <c r="J39" i="4"/>
  <c r="E44" i="4"/>
  <c r="F44" i="4"/>
  <c r="G44" i="4"/>
  <c r="H44" i="4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H195" i="3" s="1"/>
  <c r="I194" i="3"/>
  <c r="H194" i="3"/>
  <c r="I193" i="3"/>
  <c r="H193" i="3"/>
  <c r="I192" i="3"/>
  <c r="H192" i="3" s="1"/>
  <c r="I191" i="3"/>
  <c r="H191" i="3" s="1"/>
  <c r="I190" i="3"/>
  <c r="H190" i="3" s="1"/>
  <c r="I189" i="3"/>
  <c r="H189" i="3"/>
  <c r="I188" i="3"/>
  <c r="H188" i="3" s="1"/>
  <c r="I187" i="3"/>
  <c r="H187" i="3" s="1"/>
  <c r="I186" i="3"/>
  <c r="H186" i="3" s="1"/>
  <c r="I185" i="3"/>
  <c r="H185" i="3" s="1"/>
  <c r="I184" i="3"/>
  <c r="H184" i="3" s="1"/>
  <c r="I183" i="3"/>
  <c r="H183" i="3" s="1"/>
  <c r="I182" i="3"/>
  <c r="H182" i="3" s="1"/>
  <c r="I181" i="3"/>
  <c r="H181" i="3"/>
  <c r="I180" i="3"/>
  <c r="H180" i="3"/>
  <c r="I179" i="3"/>
  <c r="H179" i="3" s="1"/>
  <c r="I178" i="3"/>
  <c r="H178" i="3" s="1"/>
  <c r="I177" i="3"/>
  <c r="H177" i="3" s="1"/>
  <c r="I176" i="3"/>
  <c r="H176" i="3"/>
  <c r="I175" i="3"/>
  <c r="H175" i="3" s="1"/>
  <c r="I174" i="3"/>
  <c r="H174" i="3" s="1"/>
  <c r="I173" i="3"/>
  <c r="H173" i="3" s="1"/>
  <c r="I172" i="3"/>
  <c r="H172" i="3" s="1"/>
  <c r="I171" i="3"/>
  <c r="H171" i="3" s="1"/>
  <c r="I170" i="3"/>
  <c r="H170" i="3" s="1"/>
  <c r="I169" i="3"/>
  <c r="H169" i="3" s="1"/>
  <c r="I168" i="3"/>
  <c r="H168" i="3"/>
  <c r="I167" i="3"/>
  <c r="H167" i="3" s="1"/>
  <c r="I166" i="3"/>
  <c r="H166" i="3" s="1"/>
  <c r="I165" i="3"/>
  <c r="H165" i="3" s="1"/>
  <c r="I164" i="3"/>
  <c r="H164" i="3" s="1"/>
  <c r="I163" i="3"/>
  <c r="H163" i="3" s="1"/>
  <c r="I162" i="3"/>
  <c r="H162" i="3" s="1"/>
  <c r="I161" i="3"/>
  <c r="H161" i="3" s="1"/>
  <c r="I160" i="3"/>
  <c r="H160" i="3" s="1"/>
  <c r="I159" i="3"/>
  <c r="H159" i="3" s="1"/>
  <c r="I158" i="3"/>
  <c r="H158" i="3" s="1"/>
  <c r="I157" i="3"/>
  <c r="H157" i="3" s="1"/>
  <c r="I156" i="3"/>
  <c r="H156" i="3" s="1"/>
  <c r="I155" i="3"/>
  <c r="H155" i="3" s="1"/>
  <c r="I154" i="3"/>
  <c r="H154" i="3" s="1"/>
  <c r="I153" i="3"/>
  <c r="H153" i="3" s="1"/>
  <c r="I152" i="3"/>
  <c r="H152" i="3" s="1"/>
  <c r="I151" i="3"/>
  <c r="H151" i="3" s="1"/>
  <c r="I150" i="3"/>
  <c r="H150" i="3"/>
  <c r="I149" i="3"/>
  <c r="H149" i="3" s="1"/>
  <c r="I148" i="3"/>
  <c r="H148" i="3" s="1"/>
  <c r="I147" i="3"/>
  <c r="H147" i="3"/>
  <c r="I146" i="3"/>
  <c r="H146" i="3" s="1"/>
  <c r="I145" i="3"/>
  <c r="H145" i="3" s="1"/>
  <c r="I144" i="3"/>
  <c r="H144" i="3" s="1"/>
  <c r="I143" i="3"/>
  <c r="H143" i="3" s="1"/>
  <c r="I142" i="3"/>
  <c r="H142" i="3" s="1"/>
  <c r="I141" i="3"/>
  <c r="H141" i="3" s="1"/>
  <c r="I140" i="3"/>
  <c r="H140" i="3" s="1"/>
  <c r="I139" i="3"/>
  <c r="H139" i="3" s="1"/>
  <c r="I138" i="3"/>
  <c r="H138" i="3" s="1"/>
  <c r="I137" i="3"/>
  <c r="H137" i="3" s="1"/>
  <c r="I136" i="3"/>
  <c r="H136" i="3" s="1"/>
  <c r="I135" i="3"/>
  <c r="H135" i="3" s="1"/>
  <c r="I134" i="3"/>
  <c r="H134" i="3"/>
  <c r="I133" i="3"/>
  <c r="H133" i="3" s="1"/>
  <c r="I132" i="3"/>
  <c r="H132" i="3" s="1"/>
  <c r="I131" i="3"/>
  <c r="H131" i="3" s="1"/>
  <c r="I130" i="3"/>
  <c r="H130" i="3"/>
  <c r="I129" i="3"/>
  <c r="H129" i="3" s="1"/>
  <c r="I128" i="3"/>
  <c r="H128" i="3" s="1"/>
  <c r="I127" i="3"/>
  <c r="H127" i="3" s="1"/>
  <c r="I126" i="3"/>
  <c r="H126" i="3" s="1"/>
  <c r="I125" i="3"/>
  <c r="H125" i="3" s="1"/>
  <c r="I124" i="3"/>
  <c r="H124" i="3" s="1"/>
  <c r="I123" i="3"/>
  <c r="H123" i="3" s="1"/>
  <c r="I122" i="3"/>
  <c r="H122" i="3" s="1"/>
  <c r="I121" i="3"/>
  <c r="H121" i="3" s="1"/>
  <c r="I120" i="3"/>
  <c r="H120" i="3" s="1"/>
  <c r="I119" i="3"/>
  <c r="H119" i="3" s="1"/>
  <c r="I118" i="3"/>
  <c r="H118" i="3" s="1"/>
  <c r="I117" i="3"/>
  <c r="H117" i="3" s="1"/>
  <c r="I116" i="3"/>
  <c r="H116" i="3" s="1"/>
  <c r="I115" i="3"/>
  <c r="H115" i="3" s="1"/>
  <c r="I114" i="3"/>
  <c r="H114" i="3" s="1"/>
  <c r="I113" i="3"/>
  <c r="H113" i="3" s="1"/>
  <c r="I112" i="3"/>
  <c r="H112" i="3" s="1"/>
  <c r="I111" i="3"/>
  <c r="H111" i="3" s="1"/>
  <c r="I110" i="3"/>
  <c r="H110" i="3" s="1"/>
  <c r="I109" i="3"/>
  <c r="H109" i="3" s="1"/>
  <c r="I108" i="3"/>
  <c r="H108" i="3"/>
  <c r="I107" i="3"/>
  <c r="H107" i="3" s="1"/>
  <c r="I106" i="3"/>
  <c r="H106" i="3" s="1"/>
  <c r="I105" i="3"/>
  <c r="H105" i="3" s="1"/>
  <c r="I104" i="3"/>
  <c r="H104" i="3"/>
  <c r="I103" i="3"/>
  <c r="H103" i="3" s="1"/>
  <c r="I102" i="3"/>
  <c r="H102" i="3" s="1"/>
  <c r="I101" i="3"/>
  <c r="H101" i="3" s="1"/>
  <c r="I100" i="3"/>
  <c r="H100" i="3" s="1"/>
  <c r="I99" i="3"/>
  <c r="H99" i="3" s="1"/>
  <c r="I98" i="3"/>
  <c r="H98" i="3" s="1"/>
  <c r="I97" i="3"/>
  <c r="H97" i="3" s="1"/>
  <c r="I96" i="3"/>
  <c r="H96" i="3" s="1"/>
  <c r="I95" i="3"/>
  <c r="H95" i="3" s="1"/>
  <c r="I94" i="3"/>
  <c r="H94" i="3" s="1"/>
  <c r="I93" i="3"/>
  <c r="H93" i="3" s="1"/>
  <c r="I92" i="3"/>
  <c r="H92" i="3" s="1"/>
  <c r="I91" i="3"/>
  <c r="H91" i="3"/>
  <c r="I90" i="3"/>
  <c r="H90" i="3" s="1"/>
  <c r="I89" i="3"/>
  <c r="H89" i="3" s="1"/>
  <c r="I88" i="3"/>
  <c r="H88" i="3"/>
  <c r="I87" i="3"/>
  <c r="H87" i="3" s="1"/>
  <c r="I86" i="3"/>
  <c r="H86" i="3" s="1"/>
  <c r="I85" i="3"/>
  <c r="H85" i="3"/>
  <c r="I84" i="3"/>
  <c r="H84" i="3" s="1"/>
  <c r="I83" i="3"/>
  <c r="H83" i="3" s="1"/>
  <c r="I82" i="3"/>
  <c r="H82" i="3" s="1"/>
  <c r="I81" i="3"/>
  <c r="H81" i="3" s="1"/>
  <c r="I80" i="3"/>
  <c r="H80" i="3" s="1"/>
  <c r="I79" i="3"/>
  <c r="H79" i="3" s="1"/>
  <c r="I78" i="3"/>
  <c r="H78" i="3"/>
  <c r="I77" i="3"/>
  <c r="H77" i="3" s="1"/>
  <c r="I76" i="3"/>
  <c r="H76" i="3" s="1"/>
  <c r="I75" i="3"/>
  <c r="H75" i="3"/>
  <c r="I74" i="3"/>
  <c r="H74" i="3" s="1"/>
  <c r="I73" i="3"/>
  <c r="H73" i="3" s="1"/>
  <c r="I72" i="3"/>
  <c r="H72" i="3" s="1"/>
  <c r="I71" i="3"/>
  <c r="H71" i="3" s="1"/>
  <c r="I70" i="3"/>
  <c r="H70" i="3" s="1"/>
  <c r="I69" i="3"/>
  <c r="H69" i="3" s="1"/>
  <c r="I68" i="3"/>
  <c r="H68" i="3" s="1"/>
  <c r="I67" i="3"/>
  <c r="H67" i="3" s="1"/>
  <c r="I66" i="3"/>
  <c r="H66" i="3" s="1"/>
  <c r="I65" i="3"/>
  <c r="H65" i="3" s="1"/>
  <c r="I64" i="3"/>
  <c r="H64" i="3" s="1"/>
  <c r="I63" i="3"/>
  <c r="H63" i="3" s="1"/>
  <c r="I62" i="3"/>
  <c r="H62" i="3"/>
  <c r="I61" i="3"/>
  <c r="H61" i="3" s="1"/>
  <c r="I60" i="3"/>
  <c r="H60" i="3" s="1"/>
  <c r="I59" i="3"/>
  <c r="H59" i="3" s="1"/>
  <c r="I58" i="3"/>
  <c r="H58" i="3"/>
  <c r="I57" i="3"/>
  <c r="H57" i="3" s="1"/>
  <c r="I56" i="3"/>
  <c r="H56" i="3" s="1"/>
  <c r="I55" i="3"/>
  <c r="H55" i="3" s="1"/>
  <c r="I54" i="3"/>
  <c r="H54" i="3" s="1"/>
  <c r="I53" i="3"/>
  <c r="H53" i="3" s="1"/>
  <c r="I52" i="3"/>
  <c r="H52" i="3" s="1"/>
  <c r="I51" i="3"/>
  <c r="H51" i="3" s="1"/>
  <c r="I50" i="3"/>
  <c r="H50" i="3" s="1"/>
  <c r="I49" i="3"/>
  <c r="H49" i="3"/>
  <c r="I48" i="3"/>
  <c r="H48" i="3" s="1"/>
  <c r="I47" i="3"/>
  <c r="H47" i="3" s="1"/>
  <c r="I46" i="3"/>
  <c r="H46" i="3" s="1"/>
  <c r="I45" i="3"/>
  <c r="H45" i="3"/>
  <c r="I44" i="3"/>
  <c r="H44" i="3" s="1"/>
  <c r="I43" i="3"/>
  <c r="H43" i="3" s="1"/>
  <c r="I42" i="3"/>
  <c r="H42" i="3" s="1"/>
  <c r="I41" i="3"/>
  <c r="H41" i="3" s="1"/>
  <c r="I40" i="3"/>
  <c r="H40" i="3"/>
  <c r="I39" i="3"/>
  <c r="H39" i="3" s="1"/>
  <c r="I38" i="3"/>
  <c r="H38" i="3" s="1"/>
  <c r="I37" i="3"/>
  <c r="H37" i="3" s="1"/>
  <c r="N36" i="3"/>
  <c r="I36" i="3"/>
  <c r="H36" i="3" s="1"/>
  <c r="I35" i="3"/>
  <c r="H35" i="3" s="1"/>
  <c r="I34" i="3"/>
  <c r="H34" i="3" s="1"/>
  <c r="I33" i="3"/>
  <c r="H33" i="3" s="1"/>
  <c r="I32" i="3"/>
  <c r="H32" i="3"/>
  <c r="I31" i="3"/>
  <c r="H31" i="3" s="1"/>
  <c r="I30" i="3"/>
  <c r="H30" i="3" s="1"/>
  <c r="I29" i="3"/>
  <c r="H29" i="3" s="1"/>
  <c r="I28" i="3"/>
  <c r="H28" i="3" s="1"/>
  <c r="I27" i="3"/>
  <c r="H27" i="3" s="1"/>
  <c r="I26" i="3"/>
  <c r="H26" i="3" s="1"/>
  <c r="I25" i="3"/>
  <c r="H25" i="3" s="1"/>
  <c r="I24" i="3"/>
  <c r="H24" i="3" s="1"/>
  <c r="I23" i="3"/>
  <c r="H23" i="3" s="1"/>
  <c r="I22" i="3"/>
  <c r="H22" i="3"/>
  <c r="I21" i="3"/>
  <c r="H21" i="3" s="1"/>
  <c r="I20" i="3"/>
  <c r="H20" i="3" s="1"/>
  <c r="I19" i="3"/>
  <c r="H19" i="3" s="1"/>
  <c r="I18" i="3"/>
  <c r="H18" i="3" s="1"/>
  <c r="I17" i="3"/>
  <c r="H17" i="3" s="1"/>
  <c r="I16" i="3"/>
  <c r="H16" i="3" s="1"/>
  <c r="I15" i="3"/>
  <c r="H15" i="3" s="1"/>
  <c r="I14" i="3"/>
  <c r="H14" i="3" s="1"/>
  <c r="I13" i="3"/>
  <c r="H13" i="3" s="1"/>
  <c r="I12" i="3"/>
  <c r="H12" i="3"/>
  <c r="I11" i="3"/>
  <c r="H11" i="3" s="1"/>
  <c r="I10" i="3"/>
  <c r="H10" i="3" s="1"/>
  <c r="I9" i="3"/>
  <c r="H9" i="3"/>
  <c r="I8" i="3"/>
  <c r="H8" i="3" s="1"/>
  <c r="I7" i="3"/>
  <c r="H7" i="3" s="1"/>
  <c r="I6" i="3"/>
  <c r="H6" i="3" s="1"/>
  <c r="I5" i="3"/>
  <c r="H5" i="3" s="1"/>
  <c r="I4" i="3"/>
  <c r="H4" i="3" s="1"/>
  <c r="I3" i="3"/>
  <c r="H3" i="3" s="1"/>
  <c r="I2" i="3"/>
  <c r="H2" i="3" s="1"/>
  <c r="C2" i="3"/>
  <c r="C3" i="3" s="1"/>
  <c r="C4" i="3" s="1"/>
  <c r="C5" i="3" s="1"/>
  <c r="C6" i="3" s="1"/>
  <c r="C7" i="3" s="1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70" i="3" s="1"/>
  <c r="C71" i="3" s="1"/>
  <c r="C72" i="3" s="1"/>
  <c r="C73" i="3" s="1"/>
  <c r="C74" i="3" s="1"/>
  <c r="C75" i="3" s="1"/>
  <c r="C76" i="3" s="1"/>
  <c r="C77" i="3" s="1"/>
  <c r="C78" i="3" s="1"/>
  <c r="C79" i="3" s="1"/>
  <c r="C80" i="3" s="1"/>
  <c r="C81" i="3" s="1"/>
  <c r="C82" i="3" s="1"/>
  <c r="C83" i="3" s="1"/>
  <c r="C84" i="3" s="1"/>
  <c r="C85" i="3" s="1"/>
  <c r="C86" i="3" s="1"/>
  <c r="C87" i="3" s="1"/>
  <c r="C88" i="3" s="1"/>
  <c r="C89" i="3" s="1"/>
  <c r="C90" i="3" s="1"/>
  <c r="C91" i="3" s="1"/>
  <c r="C92" i="3" s="1"/>
  <c r="C93" i="3" s="1"/>
  <c r="C94" i="3" s="1"/>
  <c r="C95" i="3" s="1"/>
  <c r="C96" i="3" s="1"/>
  <c r="C97" i="3" s="1"/>
  <c r="C98" i="3" s="1"/>
  <c r="C99" i="3" s="1"/>
  <c r="C100" i="3" s="1"/>
  <c r="C101" i="3" s="1"/>
  <c r="C102" i="3" s="1"/>
  <c r="C103" i="3" s="1"/>
  <c r="C104" i="3" s="1"/>
  <c r="C105" i="3" s="1"/>
  <c r="C106" i="3" s="1"/>
  <c r="C107" i="3" s="1"/>
  <c r="C108" i="3" s="1"/>
  <c r="C109" i="3" s="1"/>
  <c r="C110" i="3" s="1"/>
  <c r="C111" i="3" s="1"/>
  <c r="C112" i="3" s="1"/>
  <c r="C113" i="3" s="1"/>
  <c r="C114" i="3" s="1"/>
  <c r="C115" i="3" s="1"/>
  <c r="C116" i="3" s="1"/>
  <c r="C117" i="3" s="1"/>
  <c r="C118" i="3" s="1"/>
  <c r="C119" i="3" s="1"/>
  <c r="C120" i="3" s="1"/>
  <c r="C121" i="3" s="1"/>
  <c r="C122" i="3" s="1"/>
  <c r="C123" i="3" s="1"/>
  <c r="C124" i="3" s="1"/>
  <c r="C125" i="3" s="1"/>
  <c r="C126" i="3" s="1"/>
  <c r="C127" i="3" s="1"/>
  <c r="C128" i="3" s="1"/>
  <c r="C129" i="3" s="1"/>
  <c r="C130" i="3" s="1"/>
  <c r="C131" i="3" s="1"/>
  <c r="C132" i="3" s="1"/>
  <c r="C133" i="3" s="1"/>
  <c r="C134" i="3" s="1"/>
  <c r="C135" i="3" s="1"/>
  <c r="C136" i="3" s="1"/>
  <c r="C137" i="3" s="1"/>
  <c r="C138" i="3" s="1"/>
  <c r="C139" i="3" s="1"/>
  <c r="C140" i="3" s="1"/>
  <c r="C141" i="3" s="1"/>
  <c r="C142" i="3" s="1"/>
  <c r="C143" i="3" s="1"/>
  <c r="C144" i="3" s="1"/>
  <c r="C145" i="3" s="1"/>
  <c r="C146" i="3" s="1"/>
  <c r="C147" i="3" s="1"/>
  <c r="C148" i="3" s="1"/>
  <c r="C149" i="3" s="1"/>
  <c r="C150" i="3" s="1"/>
  <c r="C151" i="3" s="1"/>
  <c r="C152" i="3" s="1"/>
  <c r="C153" i="3" s="1"/>
  <c r="C154" i="3" s="1"/>
  <c r="C155" i="3" s="1"/>
  <c r="C156" i="3" s="1"/>
  <c r="C157" i="3" s="1"/>
  <c r="C158" i="3" s="1"/>
  <c r="C159" i="3" s="1"/>
  <c r="C160" i="3" s="1"/>
  <c r="C161" i="3" s="1"/>
  <c r="C162" i="3" s="1"/>
  <c r="C163" i="3" s="1"/>
  <c r="C164" i="3" s="1"/>
  <c r="C165" i="3" s="1"/>
  <c r="C166" i="3" s="1"/>
  <c r="C167" i="3" s="1"/>
  <c r="C168" i="3" s="1"/>
  <c r="C169" i="3" s="1"/>
  <c r="C170" i="3" s="1"/>
  <c r="C171" i="3" s="1"/>
  <c r="C172" i="3" s="1"/>
  <c r="C173" i="3" s="1"/>
  <c r="C174" i="3" s="1"/>
  <c r="C175" i="3" s="1"/>
  <c r="C176" i="3" s="1"/>
  <c r="C177" i="3" s="1"/>
  <c r="C178" i="3" s="1"/>
  <c r="C179" i="3" s="1"/>
  <c r="C180" i="3" s="1"/>
  <c r="C181" i="3" s="1"/>
  <c r="C182" i="3" s="1"/>
  <c r="C183" i="3" s="1"/>
  <c r="C184" i="3" s="1"/>
  <c r="C185" i="3" s="1"/>
  <c r="C186" i="3" s="1"/>
  <c r="C187" i="3" s="1"/>
  <c r="C188" i="3" s="1"/>
  <c r="C189" i="3" s="1"/>
  <c r="C190" i="3" s="1"/>
  <c r="C191" i="3" s="1"/>
  <c r="C192" i="3" s="1"/>
  <c r="C193" i="3" s="1"/>
  <c r="C194" i="3" s="1"/>
  <c r="C195" i="3" s="1"/>
  <c r="C196" i="3" s="1"/>
  <c r="C197" i="3" s="1"/>
  <c r="C198" i="3" s="1"/>
  <c r="C199" i="3" s="1"/>
  <c r="C200" i="3" s="1"/>
  <c r="C201" i="3" s="1"/>
  <c r="C202" i="3" s="1"/>
  <c r="C203" i="3" s="1"/>
  <c r="C204" i="3" s="1"/>
  <c r="C205" i="3" s="1"/>
  <c r="C206" i="3" s="1"/>
  <c r="C207" i="3" s="1"/>
  <c r="C208" i="3" s="1"/>
  <c r="C209" i="3" s="1"/>
  <c r="C210" i="3" s="1"/>
  <c r="C211" i="3" s="1"/>
  <c r="C212" i="3" s="1"/>
  <c r="C213" i="3" s="1"/>
  <c r="C214" i="3" s="1"/>
  <c r="C215" i="3" s="1"/>
  <c r="C216" i="3" s="1"/>
  <c r="C217" i="3" s="1"/>
  <c r="C218" i="3" s="1"/>
  <c r="C219" i="3" s="1"/>
  <c r="C220" i="3" s="1"/>
  <c r="C221" i="3" s="1"/>
  <c r="C222" i="3" s="1"/>
  <c r="C223" i="3" s="1"/>
  <c r="C224" i="3" s="1"/>
  <c r="C225" i="3" s="1"/>
  <c r="C226" i="3" s="1"/>
  <c r="C227" i="3" s="1"/>
  <c r="C228" i="3" s="1"/>
  <c r="C229" i="3" s="1"/>
  <c r="C230" i="3" s="1"/>
  <c r="C231" i="3" s="1"/>
  <c r="C232" i="3" s="1"/>
  <c r="C233" i="3" s="1"/>
  <c r="C234" i="3" s="1"/>
  <c r="C235" i="3" s="1"/>
  <c r="C236" i="3" s="1"/>
  <c r="C237" i="3" s="1"/>
  <c r="C238" i="3" s="1"/>
  <c r="C239" i="3" s="1"/>
  <c r="C240" i="3" s="1"/>
  <c r="C241" i="3" s="1"/>
  <c r="C242" i="3" s="1"/>
  <c r="C243" i="3" s="1"/>
  <c r="C244" i="3" s="1"/>
  <c r="C245" i="3" s="1"/>
  <c r="C246" i="3" s="1"/>
  <c r="C247" i="3" s="1"/>
  <c r="C248" i="3" s="1"/>
  <c r="C249" i="3" s="1"/>
  <c r="C250" i="3" s="1"/>
  <c r="C251" i="3" s="1"/>
  <c r="C252" i="3" s="1"/>
  <c r="C253" i="3" s="1"/>
  <c r="C254" i="3" s="1"/>
  <c r="C255" i="3" s="1"/>
  <c r="C256" i="3" s="1"/>
  <c r="C257" i="3" s="1"/>
  <c r="C258" i="3" s="1"/>
  <c r="C259" i="3" s="1"/>
  <c r="C260" i="3" s="1"/>
  <c r="C261" i="3" s="1"/>
  <c r="C262" i="3" s="1"/>
  <c r="C263" i="3" s="1"/>
  <c r="C264" i="3" s="1"/>
  <c r="C265" i="3" s="1"/>
  <c r="E33" i="1" l="1"/>
  <c r="E32" i="1"/>
  <c r="X22" i="1" s="1"/>
  <c r="E31" i="1"/>
  <c r="E30" i="1"/>
  <c r="E29" i="1"/>
  <c r="X19" i="1" s="1"/>
  <c r="E28" i="1"/>
  <c r="E27" i="1"/>
  <c r="E26" i="1"/>
  <c r="X23" i="1"/>
  <c r="W23" i="1"/>
  <c r="V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W22" i="1"/>
  <c r="V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X21" i="1"/>
  <c r="W21" i="1"/>
  <c r="V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X20" i="1"/>
  <c r="W20" i="1"/>
  <c r="V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W19" i="1"/>
  <c r="V19" i="1"/>
  <c r="N19" i="1"/>
  <c r="M19" i="1"/>
  <c r="L19" i="1"/>
  <c r="K19" i="1"/>
  <c r="J19" i="1"/>
  <c r="I19" i="1"/>
  <c r="H19" i="1"/>
  <c r="G19" i="1"/>
  <c r="F19" i="1"/>
  <c r="E19" i="1"/>
  <c r="D19" i="1"/>
  <c r="C19" i="1"/>
  <c r="X18" i="1"/>
  <c r="W18" i="1"/>
  <c r="V18" i="1"/>
  <c r="N18" i="1"/>
  <c r="M18" i="1"/>
  <c r="L18" i="1"/>
  <c r="K18" i="1"/>
  <c r="J18" i="1"/>
  <c r="I18" i="1"/>
  <c r="H18" i="1"/>
  <c r="G18" i="1"/>
  <c r="F18" i="1"/>
  <c r="E18" i="1"/>
  <c r="D18" i="1"/>
  <c r="C18" i="1"/>
  <c r="X17" i="1"/>
  <c r="W17" i="1"/>
  <c r="V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X16" i="1"/>
  <c r="W16" i="1"/>
  <c r="V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<sst xmlns="http://schemas.openxmlformats.org/spreadsheetml/2006/main" count="1068" uniqueCount="582">
  <si>
    <t>Lavoratori</t>
  </si>
  <si>
    <t>Percentuale cumulativa</t>
  </si>
  <si>
    <t>Lavoratori cumulati</t>
  </si>
  <si>
    <t>Retribuzione oraria lorda</t>
  </si>
  <si>
    <t>Lavoro povero</t>
  </si>
  <si>
    <t>Media</t>
  </si>
  <si>
    <t>Salario minimo</t>
  </si>
  <si>
    <t xml:space="preserve">Incremento </t>
  </si>
  <si>
    <t>Part time</t>
  </si>
  <si>
    <t>Full time</t>
  </si>
  <si>
    <t>Maschio</t>
  </si>
  <si>
    <t>I Quartile</t>
  </si>
  <si>
    <t>Mediana</t>
  </si>
  <si>
    <t>Femmina</t>
  </si>
  <si>
    <t>Totale</t>
  </si>
  <si>
    <t>Gender Pay Gap €</t>
  </si>
  <si>
    <t>Uomini</t>
  </si>
  <si>
    <t>Donne</t>
  </si>
  <si>
    <t>Gender Pay Gap %</t>
  </si>
  <si>
    <t>pseudo Gender Pay Gap €</t>
  </si>
  <si>
    <t>pseudo Gender Pay Gap %</t>
  </si>
  <si>
    <t xml:space="preserve">  Distri-buzione reddito lordo annuo</t>
  </si>
  <si>
    <t>Dipendente</t>
  </si>
  <si>
    <t>Autonomo</t>
  </si>
  <si>
    <t xml:space="preserve"> </t>
  </si>
  <si>
    <t>Standard</t>
  </si>
  <si>
    <t>Non standard</t>
  </si>
  <si>
    <t>Occupati</t>
  </si>
  <si>
    <t>Distri-buzione reddito lordo annuo</t>
  </si>
  <si>
    <t>&lt;10.000</t>
  </si>
  <si>
    <t>10-20.000</t>
  </si>
  <si>
    <t>20-30.000</t>
  </si>
  <si>
    <t>&gt;30.000</t>
  </si>
  <si>
    <t>Reddito lordo</t>
  </si>
  <si>
    <t xml:space="preserve"> Annuo</t>
  </si>
  <si>
    <t>I quartile</t>
  </si>
  <si>
    <t>% occupati</t>
  </si>
  <si>
    <t>I</t>
  </si>
  <si>
    <t>II</t>
  </si>
  <si>
    <t>III</t>
  </si>
  <si>
    <t>IV</t>
  </si>
  <si>
    <t>V</t>
  </si>
  <si>
    <t>Titolo di studio</t>
  </si>
  <si>
    <t>Licenza media</t>
  </si>
  <si>
    <t>Diploma</t>
  </si>
  <si>
    <t xml:space="preserve">Laurea </t>
  </si>
  <si>
    <t>Classi di età</t>
  </si>
  <si>
    <t>18-29 anni</t>
  </si>
  <si>
    <t>30-49 anni</t>
  </si>
  <si>
    <t>50 anni e oltre</t>
  </si>
  <si>
    <t>Tipo impiego</t>
  </si>
  <si>
    <t>Lavoro tipico</t>
  </si>
  <si>
    <t xml:space="preserve">Lavoro atipico </t>
  </si>
  <si>
    <t>Spesa improvvisa in grado di affrontarla con risorse proprie.</t>
  </si>
  <si>
    <t>Nessuna spesa</t>
  </si>
  <si>
    <t>Meno di 300 E</t>
  </si>
  <si>
    <t>Tra 300 e 800 E</t>
  </si>
  <si>
    <t>Tra 800 e 2.000 E</t>
  </si>
  <si>
    <t>Oltre 2.000 E</t>
  </si>
  <si>
    <t>Ha posticipare cure mediche?</t>
  </si>
  <si>
    <t>Sì</t>
  </si>
  <si>
    <t>No</t>
  </si>
  <si>
    <t>Lei ha figli</t>
  </si>
  <si>
    <t>Impiego standard</t>
  </si>
  <si>
    <t xml:space="preserve">Impiego non standard </t>
  </si>
  <si>
    <t>Non può sostenere nessuna spesa</t>
  </si>
  <si>
    <t>Può sostenere spese inferiori a 300€</t>
  </si>
  <si>
    <t>Può sostenre spese tra 300€ e 800€</t>
  </si>
  <si>
    <t>Ha posticipato cure mediche</t>
  </si>
  <si>
    <t>Non ha posticipato cure mediche</t>
  </si>
  <si>
    <t>Ha figli</t>
  </si>
  <si>
    <t>Non ha figli</t>
  </si>
  <si>
    <t>Le barre sono più belle da vedere ma l'asse va in automatico in %, vedete voi.</t>
  </si>
  <si>
    <t>Frequenza</t>
  </si>
  <si>
    <t>Retribuzione netta mensile</t>
  </si>
  <si>
    <t>Salario minimo 7,25 € netti</t>
  </si>
  <si>
    <t>Retribuzione oraria netta</t>
  </si>
  <si>
    <t>70,00</t>
  </si>
  <si>
    <t>dip full time</t>
  </si>
  <si>
    <t>99,00</t>
  </si>
  <si>
    <t>100,00</t>
  </si>
  <si>
    <t>160,00</t>
  </si>
  <si>
    <t>170,00</t>
  </si>
  <si>
    <t>198,00</t>
  </si>
  <si>
    <t>200,00</t>
  </si>
  <si>
    <t>250,00</t>
  </si>
  <si>
    <t>300,00</t>
  </si>
  <si>
    <t>350,00</t>
  </si>
  <si>
    <t>400,00</t>
  </si>
  <si>
    <t>430,00</t>
  </si>
  <si>
    <t>439,00</t>
  </si>
  <si>
    <t>444,00</t>
  </si>
  <si>
    <t>450,00</t>
  </si>
  <si>
    <t>456,00</t>
  </si>
  <si>
    <t>480,00</t>
  </si>
  <si>
    <t>500,00</t>
  </si>
  <si>
    <t>550,00</t>
  </si>
  <si>
    <t>555,00</t>
  </si>
  <si>
    <t>560,00</t>
  </si>
  <si>
    <t>575,00</t>
  </si>
  <si>
    <t>590,00</t>
  </si>
  <si>
    <t>600,00</t>
  </si>
  <si>
    <t>608,00</t>
  </si>
  <si>
    <t>620,00</t>
  </si>
  <si>
    <t>650,00</t>
  </si>
  <si>
    <t>660,00</t>
  </si>
  <si>
    <t>680,00</t>
  </si>
  <si>
    <t>688,00</t>
  </si>
  <si>
    <t>700,00</t>
  </si>
  <si>
    <t>750,00</t>
  </si>
  <si>
    <t>760,00</t>
  </si>
  <si>
    <t>765,00</t>
  </si>
  <si>
    <t>770,00</t>
  </si>
  <si>
    <t>800,00</t>
  </si>
  <si>
    <t>820,00</t>
  </si>
  <si>
    <t>850,00</t>
  </si>
  <si>
    <t>870,00</t>
  </si>
  <si>
    <t>895,00</t>
  </si>
  <si>
    <t>900,00</t>
  </si>
  <si>
    <t>911,00</t>
  </si>
  <si>
    <t>930,00</t>
  </si>
  <si>
    <t>950,00</t>
  </si>
  <si>
    <t>957,00</t>
  </si>
  <si>
    <t>960,00</t>
  </si>
  <si>
    <t>1000,00</t>
  </si>
  <si>
    <t>1010,00</t>
  </si>
  <si>
    <t>1040,00</t>
  </si>
  <si>
    <t>1050,00</t>
  </si>
  <si>
    <t>1053,00</t>
  </si>
  <si>
    <t>1080,00</t>
  </si>
  <si>
    <t>1086,00</t>
  </si>
  <si>
    <t>1090,00</t>
  </si>
  <si>
    <t>1100,00</t>
  </si>
  <si>
    <t>1110,00</t>
  </si>
  <si>
    <t>1111,00</t>
  </si>
  <si>
    <t>1115,00</t>
  </si>
  <si>
    <t>1120,00</t>
  </si>
  <si>
    <t>1123,00</t>
  </si>
  <si>
    <t>1125,00</t>
  </si>
  <si>
    <t>1130,00</t>
  </si>
  <si>
    <t>1132,00</t>
  </si>
  <si>
    <t>1136,00</t>
  </si>
  <si>
    <t>1138,00</t>
  </si>
  <si>
    <t>1140,00</t>
  </si>
  <si>
    <t>1150,00</t>
  </si>
  <si>
    <t>1160,00</t>
  </si>
  <si>
    <t>1180,00</t>
  </si>
  <si>
    <t>1181,00</t>
  </si>
  <si>
    <t>1198,00</t>
  </si>
  <si>
    <t>1200,00</t>
  </si>
  <si>
    <t>1220,00</t>
  </si>
  <si>
    <t>1221,00</t>
  </si>
  <si>
    <t>1240,00</t>
  </si>
  <si>
    <t>1250,00</t>
  </si>
  <si>
    <t>1256,00</t>
  </si>
  <si>
    <t>1260,00</t>
  </si>
  <si>
    <t>1270,00</t>
  </si>
  <si>
    <t>1275,00</t>
  </si>
  <si>
    <t>1280,00</t>
  </si>
  <si>
    <t>1289,00</t>
  </si>
  <si>
    <t>1290,00</t>
  </si>
  <si>
    <t>1300,00</t>
  </si>
  <si>
    <t>1310,00</t>
  </si>
  <si>
    <t>1320,00</t>
  </si>
  <si>
    <t>1325,00</t>
  </si>
  <si>
    <t>1340,00</t>
  </si>
  <si>
    <t>1350,00</t>
  </si>
  <si>
    <t>1360,00</t>
  </si>
  <si>
    <t>1369,00</t>
  </si>
  <si>
    <t>1370,00</t>
  </si>
  <si>
    <t>1380,00</t>
  </si>
  <si>
    <t>1390,00</t>
  </si>
  <si>
    <t>1399,00</t>
  </si>
  <si>
    <t>1400,00</t>
  </si>
  <si>
    <t>1410,00</t>
  </si>
  <si>
    <t>1416,00</t>
  </si>
  <si>
    <t>1420,00</t>
  </si>
  <si>
    <t>1429,00</t>
  </si>
  <si>
    <t>1430,00</t>
  </si>
  <si>
    <t>1440,00</t>
  </si>
  <si>
    <t>1448,00</t>
  </si>
  <si>
    <t>1450,00</t>
  </si>
  <si>
    <t>1460,00</t>
  </si>
  <si>
    <t>1470,00</t>
  </si>
  <si>
    <t>1480,00</t>
  </si>
  <si>
    <t>1482,00</t>
  </si>
  <si>
    <t>1484,00</t>
  </si>
  <si>
    <t>1485,00</t>
  </si>
  <si>
    <t>1490,00</t>
  </si>
  <si>
    <t>1492,00</t>
  </si>
  <si>
    <t>1494,00</t>
  </si>
  <si>
    <t>1495,00</t>
  </si>
  <si>
    <t>1498,00</t>
  </si>
  <si>
    <t>1500,00</t>
  </si>
  <si>
    <t>1502,00</t>
  </si>
  <si>
    <t>1506,00</t>
  </si>
  <si>
    <t>1510,00</t>
  </si>
  <si>
    <t>1520,00</t>
  </si>
  <si>
    <t>1525,00</t>
  </si>
  <si>
    <t>1530,00</t>
  </si>
  <si>
    <t>1536,00</t>
  </si>
  <si>
    <t>1537,00</t>
  </si>
  <si>
    <t>1540,00</t>
  </si>
  <si>
    <t>1548,00</t>
  </si>
  <si>
    <t>1550,00</t>
  </si>
  <si>
    <t>1560,00</t>
  </si>
  <si>
    <t>1570,00</t>
  </si>
  <si>
    <t>1577,00</t>
  </si>
  <si>
    <t>1580,00</t>
  </si>
  <si>
    <t>1590,00</t>
  </si>
  <si>
    <t>1600,00</t>
  </si>
  <si>
    <t>1609,00</t>
  </si>
  <si>
    <t>1610,00</t>
  </si>
  <si>
    <t>1612,00</t>
  </si>
  <si>
    <t>1617,00</t>
  </si>
  <si>
    <t>1620,00</t>
  </si>
  <si>
    <t>1630,00</t>
  </si>
  <si>
    <t>1635,00</t>
  </si>
  <si>
    <t>1640,00</t>
  </si>
  <si>
    <t>1650,00</t>
  </si>
  <si>
    <t>1652,00</t>
  </si>
  <si>
    <t>1655,00</t>
  </si>
  <si>
    <t>1670,00</t>
  </si>
  <si>
    <t>1673,00</t>
  </si>
  <si>
    <t>1680,00</t>
  </si>
  <si>
    <t>1690,00</t>
  </si>
  <si>
    <t>1699,00</t>
  </si>
  <si>
    <t>1700,00</t>
  </si>
  <si>
    <t>1720,00</t>
  </si>
  <si>
    <t>1730,00</t>
  </si>
  <si>
    <t>1740,00</t>
  </si>
  <si>
    <t>1745,00</t>
  </si>
  <si>
    <t>1750,00</t>
  </si>
  <si>
    <t>1760,00</t>
  </si>
  <si>
    <t>1780,00</t>
  </si>
  <si>
    <t>1785,00</t>
  </si>
  <si>
    <t>1790,00</t>
  </si>
  <si>
    <t>1800,00</t>
  </si>
  <si>
    <t>1810,00</t>
  </si>
  <si>
    <t>1819,00</t>
  </si>
  <si>
    <t>1820,00</t>
  </si>
  <si>
    <t>1825,00</t>
  </si>
  <si>
    <t>1827,00</t>
  </si>
  <si>
    <t>1830,00</t>
  </si>
  <si>
    <t>1840,00</t>
  </si>
  <si>
    <t>1849,00</t>
  </si>
  <si>
    <t>1850,00</t>
  </si>
  <si>
    <t>1860,00</t>
  </si>
  <si>
    <t>1870,00</t>
  </si>
  <si>
    <t>1880,00</t>
  </si>
  <si>
    <t>1890,00</t>
  </si>
  <si>
    <t>1900,00</t>
  </si>
  <si>
    <t>1911,00</t>
  </si>
  <si>
    <t>1920,00</t>
  </si>
  <si>
    <t>1930,00</t>
  </si>
  <si>
    <t>1940,00</t>
  </si>
  <si>
    <t>1950,00</t>
  </si>
  <si>
    <t>1970,00</t>
  </si>
  <si>
    <t>1976,00</t>
  </si>
  <si>
    <t>1978,00</t>
  </si>
  <si>
    <t>1980,00</t>
  </si>
  <si>
    <t>1985,00</t>
  </si>
  <si>
    <t>1988,00</t>
  </si>
  <si>
    <t>1990,00</t>
  </si>
  <si>
    <t>1998,00</t>
  </si>
  <si>
    <t>1999,00</t>
  </si>
  <si>
    <t>2000,00</t>
  </si>
  <si>
    <t>2001,00</t>
  </si>
  <si>
    <t>2002,00</t>
  </si>
  <si>
    <t>2004,00</t>
  </si>
  <si>
    <t>2005,00</t>
  </si>
  <si>
    <t>2010,00</t>
  </si>
  <si>
    <t>2020,00</t>
  </si>
  <si>
    <t>2040,00</t>
  </si>
  <si>
    <t>2050,00</t>
  </si>
  <si>
    <t>2060,00</t>
  </si>
  <si>
    <t>2080,00</t>
  </si>
  <si>
    <t>2100,00</t>
  </si>
  <si>
    <t>2130,00</t>
  </si>
  <si>
    <t>2140,00</t>
  </si>
  <si>
    <t>2150,00</t>
  </si>
  <si>
    <t>2180,00</t>
  </si>
  <si>
    <t>2188,00</t>
  </si>
  <si>
    <t>2200,00</t>
  </si>
  <si>
    <t>2250,00</t>
  </si>
  <si>
    <t>2300,00</t>
  </si>
  <si>
    <t>2350,00</t>
  </si>
  <si>
    <t>2400,00</t>
  </si>
  <si>
    <t>2450,00</t>
  </si>
  <si>
    <t>2500,00</t>
  </si>
  <si>
    <t>2550,00</t>
  </si>
  <si>
    <t>2600,00</t>
  </si>
  <si>
    <t>2650,00</t>
  </si>
  <si>
    <t>2660,00</t>
  </si>
  <si>
    <t>2700,00</t>
  </si>
  <si>
    <t>2750,00</t>
  </si>
  <si>
    <t>2800,00</t>
  </si>
  <si>
    <t>2850,00</t>
  </si>
  <si>
    <t>2900,00</t>
  </si>
  <si>
    <t>2920,00</t>
  </si>
  <si>
    <t>2950,00</t>
  </si>
  <si>
    <t>3000,00</t>
  </si>
  <si>
    <t>3015,00</t>
  </si>
  <si>
    <t>3100,00</t>
  </si>
  <si>
    <t>3150,00</t>
  </si>
  <si>
    <t>3200,00</t>
  </si>
  <si>
    <t>3250,00</t>
  </si>
  <si>
    <t>3300,00</t>
  </si>
  <si>
    <t>3400,00</t>
  </si>
  <si>
    <t>3450,00</t>
  </si>
  <si>
    <t>3500,00</t>
  </si>
  <si>
    <t>3550,00</t>
  </si>
  <si>
    <t>3560,00</t>
  </si>
  <si>
    <t>3600,00</t>
  </si>
  <si>
    <t>3650,00</t>
  </si>
  <si>
    <t>3700,00</t>
  </si>
  <si>
    <t>3750,00</t>
  </si>
  <si>
    <t>3800,00</t>
  </si>
  <si>
    <t>3850,00</t>
  </si>
  <si>
    <t>3900,00</t>
  </si>
  <si>
    <t>4000,00</t>
  </si>
  <si>
    <t>4200,00</t>
  </si>
  <si>
    <t>4300,00</t>
  </si>
  <si>
    <t>4400,00</t>
  </si>
  <si>
    <t>4500,00</t>
  </si>
  <si>
    <t>4600,00</t>
  </si>
  <si>
    <t>4700,00</t>
  </si>
  <si>
    <t>4900,00</t>
  </si>
  <si>
    <t>5000,00</t>
  </si>
  <si>
    <t>5100,00</t>
  </si>
  <si>
    <t>5500,00</t>
  </si>
  <si>
    <t>5600,00</t>
  </si>
  <si>
    <t>5700,00</t>
  </si>
  <si>
    <t>5900,00</t>
  </si>
  <si>
    <t>6000,00</t>
  </si>
  <si>
    <t>6200,00</t>
  </si>
  <si>
    <t>6500,00</t>
  </si>
  <si>
    <t>7000,00</t>
  </si>
  <si>
    <t>7200,00</t>
  </si>
  <si>
    <t>8000,00</t>
  </si>
  <si>
    <t>9500,00</t>
  </si>
  <si>
    <t>11000,00</t>
  </si>
  <si>
    <t>4</t>
  </si>
  <si>
    <t>5</t>
  </si>
  <si>
    <t>6</t>
  </si>
  <si>
    <t>8</t>
  </si>
  <si>
    <t xml:space="preserve">Laurea  </t>
  </si>
  <si>
    <t>25-29 anni</t>
  </si>
  <si>
    <t>30-39 anni</t>
  </si>
  <si>
    <t/>
  </si>
  <si>
    <t xml:space="preserve"> 1. I lavori  richiedono  formazione inferiore </t>
  </si>
  <si>
    <t xml:space="preserve"> 2. I lavori  richiedono una formazione superiore</t>
  </si>
  <si>
    <t xml:space="preserve"> 3. La distanza dai luoghi dove c'e' il lavoro / necessita' di trasferirsi</t>
  </si>
  <si>
    <t xml:space="preserve">  4. Mancanza d'esperienza lavorativa precedente</t>
  </si>
  <si>
    <t xml:space="preserve">  5. E' stato penalizzato dall'eta'</t>
  </si>
  <si>
    <t xml:space="preserve"> 6. E' stato penalizzato dall'essere una donna / un uomo</t>
  </si>
  <si>
    <t xml:space="preserve"> 7. Offerta economica non soddisfacente</t>
  </si>
  <si>
    <t xml:space="preserve"> 8. Offerte contrattuali non soddisfacenti (durate brevi, senza contratto)</t>
  </si>
  <si>
    <t xml:space="preserve"> 9.Mancanza di offerte di lavoro con orari flessibili o ridotti (part-time)</t>
  </si>
  <si>
    <t xml:space="preserve">  10.Servizi di informazione e orientamento carenti</t>
  </si>
  <si>
    <t xml:space="preserve">  11.Caratteristiche culturali, usanze o abbigliamento non tradizionale, tratti somatici particolari</t>
  </si>
  <si>
    <t xml:space="preserve"> 12.Ostacoli burocratici (permesso di soggiorno, possesso di titoli o documenti in ordine)</t>
  </si>
  <si>
    <t xml:space="preserve">  13.App e social network, dedicati o meno, alla ricerca di lavoro (es. Indeed)</t>
  </si>
  <si>
    <t>D83. Lei ha ricevuto offerte di lavoro negli ultimi 30 giorni?</t>
  </si>
  <si>
    <t>D83bis. Pensa di accettare l'offerta ricevuta?</t>
  </si>
  <si>
    <t>1. Si'</t>
  </si>
  <si>
    <t>2. No</t>
  </si>
  <si>
    <t>Si'</t>
  </si>
  <si>
    <t>Non saprei</t>
  </si>
  <si>
    <t>Conteggio</t>
  </si>
  <si>
    <t>D71. Lei sarebbe immediatamente  disponibile a lavorare?</t>
  </si>
  <si>
    <t>Disponibile per qualunque tipo di lavoro</t>
  </si>
  <si>
    <t>Disponibile per impiego soddisfacente/congruo</t>
  </si>
  <si>
    <t>3. No</t>
  </si>
  <si>
    <t>D74. Ha mai avuto una occupazione?(Nb se pensionato da lavoro codificare Si')</t>
  </si>
  <si>
    <t xml:space="preserve">Si' </t>
  </si>
  <si>
    <t>Ha ricevuto offerte ultimi 30gg</t>
  </si>
  <si>
    <t>Accetta offerta</t>
  </si>
  <si>
    <t>Incerto</t>
  </si>
  <si>
    <t>Disponibile per impiego congruo</t>
  </si>
  <si>
    <t>Con esperienza</t>
  </si>
  <si>
    <t>Senza esperienza</t>
  </si>
  <si>
    <t>Medie inf.</t>
  </si>
  <si>
    <t>Indeciso</t>
  </si>
  <si>
    <t>Mesi ricerca</t>
  </si>
  <si>
    <t>Mesi match</t>
  </si>
  <si>
    <t>Disponibile per qualunque lavoro</t>
  </si>
  <si>
    <t>Questa figura non ha i dati, ma è modificabile su word</t>
  </si>
  <si>
    <t>Salario minimo rispetto alla mediana delle retribuzioni, 2022</t>
  </si>
  <si>
    <t>% della mediana</t>
  </si>
  <si>
    <t>Importo</t>
  </si>
  <si>
    <t>Nuova Zelanda</t>
  </si>
  <si>
    <t>Corea del Sud</t>
  </si>
  <si>
    <t>Francia</t>
  </si>
  <si>
    <t>Gran Bretagna</t>
  </si>
  <si>
    <t>Germania</t>
  </si>
  <si>
    <t>Eurostat</t>
  </si>
  <si>
    <t>v658_new</t>
  </si>
  <si>
    <t>Tempo pieno part time</t>
  </si>
  <si>
    <t>Sal riserva</t>
  </si>
  <si>
    <t>sal riserva</t>
  </si>
  <si>
    <t>Medio</t>
  </si>
  <si>
    <t>Percentile 25</t>
  </si>
  <si>
    <t>Percentile 5</t>
  </si>
  <si>
    <t>Genere</t>
  </si>
  <si>
    <t>Medie inferirori</t>
  </si>
  <si>
    <t>Laurea o più</t>
  </si>
  <si>
    <t>Area geografica</t>
  </si>
  <si>
    <t>Nord-ovest</t>
  </si>
  <si>
    <t>Nord-est</t>
  </si>
  <si>
    <t>Centro</t>
  </si>
  <si>
    <t>Sud e Isole</t>
  </si>
  <si>
    <t>Tipologia famliare</t>
  </si>
  <si>
    <t>Monocomponente</t>
  </si>
  <si>
    <t>Coppia con figli</t>
  </si>
  <si>
    <t>Coppia senza figli</t>
  </si>
  <si>
    <t>Monogenitore</t>
  </si>
  <si>
    <t>Reddito fam mensile</t>
  </si>
  <si>
    <t>0-1000€</t>
  </si>
  <si>
    <t>1.001-1.500€</t>
  </si>
  <si>
    <t>1.501-2.000€</t>
  </si>
  <si>
    <t>2.001 - 3.000 €</t>
  </si>
  <si>
    <t>3.001 e 5.000€</t>
  </si>
  <si>
    <t>Oltre 5.000€</t>
  </si>
  <si>
    <t xml:space="preserve">Cure mediche </t>
  </si>
  <si>
    <t>Posticipate</t>
  </si>
  <si>
    <t>Sostenute</t>
  </si>
  <si>
    <t xml:space="preserve">Spesa improvvisa </t>
  </si>
  <si>
    <t>Meno di 300 €</t>
  </si>
  <si>
    <t>Tra 300 e 800 €</t>
  </si>
  <si>
    <t>Tra 800 e 2.000 €</t>
  </si>
  <si>
    <t>Oltre 2.000 €</t>
  </si>
  <si>
    <t>salariodiriserva8_20</t>
  </si>
  <si>
    <t>salariodiriserva4_20</t>
  </si>
  <si>
    <t>Deviazione standard</t>
  </si>
  <si>
    <t>Minimo</t>
  </si>
  <si>
    <t>Percentile 05</t>
  </si>
  <si>
    <t>95,0% LC inferiore per il percentile 05</t>
  </si>
  <si>
    <t>Fino alla licenza media</t>
  </si>
  <si>
    <t>Laurea o post-lauream</t>
  </si>
  <si>
    <t>Altro</t>
  </si>
  <si>
    <t>D105. Potrebbe dirmi il titolo di studio di: Padre</t>
  </si>
  <si>
    <t>1. Nessun titolo</t>
  </si>
  <si>
    <t>2. Elementare</t>
  </si>
  <si>
    <t>3. Medie inferiori (Avviamento professionale)</t>
  </si>
  <si>
    <t>4. Diploma</t>
  </si>
  <si>
    <t>5. Laurea</t>
  </si>
  <si>
    <t>6. Titolo post lauream (Dottorato, Master, ecc..)</t>
  </si>
  <si>
    <t>7. Non risponde</t>
  </si>
  <si>
    <t>D108D. Tra le 5 fasce di reddito mensile che ora le elenco, in quale di queste collocherebbe la sua famiglia?(entrate complessive al netto delle tasse e trattenute) (Leggere le risposte)</t>
  </si>
  <si>
    <t>1. Fino a 1.000 Euro di reddito mensile</t>
  </si>
  <si>
    <t>2. Tra 1.001 e 1.500 Euro di reddito mensile</t>
  </si>
  <si>
    <t>6. Tra 1.501 e 2.000 Euro di reddito mensile</t>
  </si>
  <si>
    <t>3. Tra 2.001 e 3.000 Euro di reddito mensile</t>
  </si>
  <si>
    <t>4. Tra 3.001 e 5.000 Euro di reddito mensile</t>
  </si>
  <si>
    <t>5. Oltre 5.000 Euro di reddito mensile</t>
  </si>
  <si>
    <t>6. (Non sa - Preferisce non rispondere) NON STIMOLARE</t>
  </si>
  <si>
    <t>D108F. Lei ha dovuto posticipare cure mediche (anche dentistiche) nell'ultimo anno per motivi economici?</t>
  </si>
  <si>
    <t>1.Si'</t>
  </si>
  <si>
    <t>D108E. Quale spesa improvvisa sarebbe in grado di affrontare con risorse proprie, senza ricorrere a prestiti o all'aiuto di altri parenti/amici?</t>
  </si>
  <si>
    <t>1.Meno di 300 Euro</t>
  </si>
  <si>
    <t>2.Tra 300 e 800 Euro</t>
  </si>
  <si>
    <t>3.Tra 800 e 2.000 Euro</t>
  </si>
  <si>
    <t>4.Oltre 2.000 Euro</t>
  </si>
  <si>
    <t>5.Nessuna spesa</t>
  </si>
  <si>
    <t>Statistiche</t>
  </si>
  <si>
    <t>redlor</t>
  </si>
  <si>
    <t>Laureati</t>
  </si>
  <si>
    <t>Giovani 18-29 anni</t>
  </si>
  <si>
    <t>medie inferiori</t>
  </si>
  <si>
    <t>Tutti</t>
  </si>
  <si>
    <t>N</t>
  </si>
  <si>
    <t>Valido</t>
  </si>
  <si>
    <t>Mancante</t>
  </si>
  <si>
    <t>Deviazione std.</t>
  </si>
  <si>
    <t>Percentili</t>
  </si>
  <si>
    <t>10</t>
  </si>
  <si>
    <t>20</t>
  </si>
  <si>
    <t>30</t>
  </si>
  <si>
    <t>40</t>
  </si>
  <si>
    <t>50</t>
  </si>
  <si>
    <t>60</t>
  </si>
  <si>
    <t>70</t>
  </si>
  <si>
    <t>80</t>
  </si>
  <si>
    <t>90</t>
  </si>
  <si>
    <t>Lordi orari full time</t>
  </si>
  <si>
    <t>Giovani</t>
  </si>
  <si>
    <t>Medie inferiori</t>
  </si>
  <si>
    <t>Appendice 2 Soglie per le retribuzioni lorde, tutti gli occupati</t>
  </si>
  <si>
    <t>&lt;8€</t>
  </si>
  <si>
    <t>8€&lt;9€</t>
  </si>
  <si>
    <t>9€&lt;10€</t>
  </si>
  <si>
    <t>&gt;10€</t>
  </si>
  <si>
    <t>redlororasoglia</t>
  </si>
  <si>
    <t>Retribuzione lorda oraria sotto gli 8 €</t>
  </si>
  <si>
    <t>Retribuzione netta oraria sotto i 7 €</t>
  </si>
  <si>
    <t>1,00</t>
  </si>
  <si>
    <t>2,00</t>
  </si>
  <si>
    <t>3,00</t>
  </si>
  <si>
    <t>5,00</t>
  </si>
  <si>
    <t>Medie</t>
  </si>
  <si>
    <t>Laurea</t>
  </si>
  <si>
    <t>Classe d'età</t>
  </si>
  <si>
    <t>50 anni e +</t>
  </si>
  <si>
    <t>1 informali 0 formali</t>
  </si>
  <si>
    <t>,00</t>
  </si>
  <si>
    <t>Canale di ricerca lavoro</t>
  </si>
  <si>
    <t>formale</t>
  </si>
  <si>
    <t>OSA1 - Lavoro standard-Atipico, Tipo 1</t>
  </si>
  <si>
    <t>Informale</t>
  </si>
  <si>
    <t>Atipico 1</t>
  </si>
  <si>
    <t>Occupazione</t>
  </si>
  <si>
    <t>dimaz</t>
  </si>
  <si>
    <t>1-5</t>
  </si>
  <si>
    <t>6-10</t>
  </si>
  <si>
    <t>Atipici</t>
  </si>
  <si>
    <t>11-15</t>
  </si>
  <si>
    <t>Dimensione impresa</t>
  </si>
  <si>
    <t>16-25</t>
  </si>
  <si>
    <t>1-5 addetii</t>
  </si>
  <si>
    <t>26-50</t>
  </si>
  <si>
    <t>6-10 addetii</t>
  </si>
  <si>
    <t>51-100</t>
  </si>
  <si>
    <t>11-15 addetii</t>
  </si>
  <si>
    <t>+100</t>
  </si>
  <si>
    <t>16-25 addetii</t>
  </si>
  <si>
    <t>26-50 addetii</t>
  </si>
  <si>
    <t>51-100 addetii</t>
  </si>
  <si>
    <t>+100 addetti</t>
  </si>
  <si>
    <t>Reddito familiare mensile</t>
  </si>
  <si>
    <t xml:space="preserve">0-1000€ </t>
  </si>
  <si>
    <t xml:space="preserve">1.001- 1.500 € </t>
  </si>
  <si>
    <t xml:space="preserve">1.501- 2.000 € </t>
  </si>
  <si>
    <t xml:space="preserve">2.001- 3.000 € </t>
  </si>
  <si>
    <t xml:space="preserve">3001- 5000 € </t>
  </si>
  <si>
    <t xml:space="preserve">Oltre 5.000 € </t>
  </si>
  <si>
    <t xml:space="preserve">Spese improvvise </t>
  </si>
  <si>
    <t>Meno di 300 Euro</t>
  </si>
  <si>
    <t>Tra 300 e 800 Euro</t>
  </si>
  <si>
    <t>Tra 800 e 2.000 Euro</t>
  </si>
  <si>
    <t>Oltre 2.000 Euro</t>
  </si>
  <si>
    <t>Cure mediche</t>
  </si>
  <si>
    <t>Eseguite</t>
  </si>
  <si>
    <t>Appendice 1 Soglie per le retribuzioni nette, dipendenti full-time</t>
  </si>
  <si>
    <t>&lt;7€</t>
  </si>
  <si>
    <t>7€-8€</t>
  </si>
  <si>
    <t>8€-9€</t>
  </si>
  <si>
    <t>&gt;9€</t>
  </si>
  <si>
    <t xml:space="preserve">Reddito familiare </t>
  </si>
  <si>
    <t>0-1000€ fam mese</t>
  </si>
  <si>
    <t>1.001- 1.500 € fam mese</t>
  </si>
  <si>
    <t>1.501- 2.000 € fam mese</t>
  </si>
  <si>
    <t>2.001- 3.000 € fam mese</t>
  </si>
  <si>
    <t>3001- 5000 € fam mese</t>
  </si>
  <si>
    <t>Oltre 5.000 € fam mese</t>
  </si>
  <si>
    <t>D25para.Qual e' il motivo del carattere temporaneo del contratto?</t>
  </si>
  <si>
    <t>Percentuale</t>
  </si>
  <si>
    <t>Percentuale valida</t>
  </si>
  <si>
    <t>1. Periodo di prova in vista di una assunzione a tempo indeterminato</t>
  </si>
  <si>
    <t>2. Sostituzione di personale temporaneamente assente</t>
  </si>
  <si>
    <t>3. Lavoro stagionale o picchi di produttivita'</t>
  </si>
  <si>
    <t>4. Il contratto e' legato a un progetto / commessa specifica</t>
  </si>
  <si>
    <t>5. Specializzazione professionale</t>
  </si>
  <si>
    <t>6. (Nessun motivo particolare)</t>
  </si>
  <si>
    <t>Sistema</t>
  </si>
  <si>
    <t>D28. Come valuta la possibilita' di convertire il Suo attuale rapporto di lavoro in un contratto a tempo indeterminato?</t>
  </si>
  <si>
    <t>1. Elevata</t>
  </si>
  <si>
    <t>2. Abbastanza elevata</t>
  </si>
  <si>
    <t>3. Bassa</t>
  </si>
  <si>
    <t>4. Impossibile</t>
  </si>
  <si>
    <t>5. (Non sa)</t>
  </si>
  <si>
    <t>D27. Sarebbe interessato a convertire il Suo attuale rapporto di lavoro in un contratto a tempo indeterminato?</t>
  </si>
  <si>
    <t>1. Si</t>
  </si>
  <si>
    <t>3. (Non sa) NON STIMOLARE</t>
  </si>
  <si>
    <t>D26. Il contratto o commessa con l'attuale datore di lavoro e' gia' stato rinnovato almeno una volta?</t>
  </si>
  <si>
    <t>Retribuzioni</t>
  </si>
  <si>
    <t xml:space="preserve"> lorde</t>
  </si>
  <si>
    <t>nette dipendenti full time</t>
  </si>
  <si>
    <t>nette dipendenti part time</t>
  </si>
  <si>
    <t>annuali</t>
  </si>
  <si>
    <t>orarie</t>
  </si>
  <si>
    <t>mensili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</si>
</sst>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##0"/>
    <numFmt numFmtId="165" formatCode="###0.00"/>
    <numFmt numFmtId="166" formatCode="_-* #,##0_-;\-* #,##0_-;_-* &quot;-&quot;??_-;_-@_-"/>
    <numFmt numFmtId="167" formatCode="_-* #,##0.0_-;\-* #,##0.0_-;_-* &quot;-&quot;??_-;_-@_-"/>
    <numFmt numFmtId="168" formatCode="###0.0"/>
    <numFmt numFmtId="169" formatCode="###0.0000"/>
    <numFmt numFmtId="170" formatCode="_-* #,##0\ [$€-410]_-;\-* #,##0\ [$€-410]_-;_-* &quot;-&quot;??\ [$€-410]_-;_-@_-"/>
    <numFmt numFmtId="171" formatCode="###0.00000"/>
    <numFmt numFmtId="172" formatCode="_-* #,##0\ &quot;€&quot;_-;\-* #,##0\ &quot;€&quot;_-;_-* &quot;-&quot;??\ &quot;€&quot;_-;_-@_-"/>
    <numFmt numFmtId="173" formatCode="0.0"/>
    <numFmt numFmtId="174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indexed="61"/>
      <name val="Arial"/>
      <family val="2"/>
    </font>
    <font>
      <sz val="12"/>
      <color indexed="62"/>
      <name val="Arial"/>
      <family val="2"/>
    </font>
    <font>
      <sz val="12"/>
      <color indexed="6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60"/>
      <name val="Arial"/>
      <family val="2"/>
    </font>
    <font>
      <sz val="9"/>
      <color indexed="62"/>
      <name val="Arial"/>
      <family val="2"/>
    </font>
    <font>
      <sz val="11"/>
      <color indexed="60"/>
      <name val="Arial"/>
      <family val="2"/>
    </font>
    <font>
      <b/>
      <sz val="14"/>
      <color indexed="60"/>
      <name val="Arial Bold"/>
    </font>
    <font>
      <sz val="11"/>
      <name val="Arial"/>
      <family val="2"/>
    </font>
    <font>
      <b/>
      <sz val="11"/>
      <color indexed="60"/>
      <name val="Arial Bold"/>
    </font>
    <font>
      <sz val="8"/>
      <color theme="1"/>
      <name val="Times New Roman"/>
      <family val="1"/>
    </font>
    <font>
      <sz val="9"/>
      <color indexed="8"/>
      <name val="Arial"/>
      <family val="2"/>
    </font>
    <font>
      <sz val="8"/>
      <color indexed="8"/>
      <name val="Times New Roman"/>
      <family val="1"/>
    </font>
    <font>
      <sz val="8"/>
      <color indexed="6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6"/>
      <color indexed="8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.5"/>
      <color indexed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264A60"/>
      <name val="Calibri"/>
      <family val="2"/>
      <scheme val="minor"/>
    </font>
    <font>
      <sz val="8"/>
      <color rgb="FF264A60"/>
      <name val="Calibri"/>
      <family val="2"/>
      <scheme val="minor"/>
    </font>
    <font>
      <sz val="8"/>
      <color rgb="FF010205"/>
      <name val="Calibri"/>
      <family val="2"/>
      <scheme val="minor"/>
    </font>
    <font>
      <b/>
      <sz val="8"/>
      <color rgb="FF010205"/>
      <name val="Calibri"/>
      <family val="2"/>
      <scheme val="minor"/>
    </font>
    <font>
      <b/>
      <sz val="10"/>
      <color indexed="60"/>
      <name val="Times New Roman"/>
      <family val="1"/>
    </font>
    <font>
      <sz val="10"/>
      <color indexed="6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9"/>
      <name val="Arial"/>
      <family val="2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indexed="62"/>
      <name val="Times New Roman"/>
      <family val="1"/>
    </font>
    <font>
      <sz val="9"/>
      <color indexed="60"/>
      <name val="Times New Roman"/>
      <family val="1"/>
    </font>
    <font>
      <sz val="9"/>
      <name val="Times New Roman"/>
      <family val="1"/>
    </font>
    <font>
      <b/>
      <sz val="9"/>
      <color theme="0"/>
      <name val="Times New Roman"/>
      <family val="1"/>
    </font>
    <font>
      <b/>
      <sz val="9"/>
      <color indexed="62"/>
      <name val="Times New Roman"/>
      <family val="1"/>
    </font>
    <font>
      <b/>
      <sz val="9"/>
      <name val="Arial Bold"/>
    </font>
    <font>
      <sz val="9"/>
      <name val="Calibri"/>
      <family val="2"/>
      <scheme val="minor"/>
    </font>
    <font>
      <b/>
      <sz val="1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27" fillId="0" borderId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</cellStyleXfs>
  <cellXfs count="372">
    <xf numFmtId="0" fontId="0" fillId="0" borderId="0" xfId="0"/>
    <xf numFmtId="0" fontId="4" fillId="0" borderId="1" xfId="4" applyFont="1" applyBorder="1" applyAlignment="1">
      <alignment horizontal="center" wrapText="1"/>
    </xf>
    <xf numFmtId="0" fontId="4" fillId="0" borderId="2" xfId="4" applyFont="1" applyBorder="1" applyAlignment="1">
      <alignment horizontal="center" wrapText="1"/>
    </xf>
    <xf numFmtId="0" fontId="4" fillId="0" borderId="4" xfId="4" applyFont="1" applyBorder="1" applyAlignment="1">
      <alignment horizontal="center" wrapText="1"/>
    </xf>
    <xf numFmtId="0" fontId="4" fillId="0" borderId="5" xfId="4" applyFont="1" applyBorder="1" applyAlignment="1">
      <alignment horizontal="center" wrapText="1"/>
    </xf>
    <xf numFmtId="0" fontId="4" fillId="2" borderId="6" xfId="4" applyFont="1" applyFill="1" applyBorder="1" applyAlignment="1">
      <alignment horizontal="left" vertical="top" wrapText="1"/>
    </xf>
    <xf numFmtId="164" fontId="6" fillId="3" borderId="7" xfId="4" applyNumberFormat="1" applyFont="1" applyFill="1" applyBorder="1" applyAlignment="1">
      <alignment horizontal="right" vertical="top"/>
    </xf>
    <xf numFmtId="164" fontId="6" fillId="3" borderId="8" xfId="4" applyNumberFormat="1" applyFont="1" applyFill="1" applyBorder="1" applyAlignment="1">
      <alignment horizontal="right" vertical="top"/>
    </xf>
    <xf numFmtId="0" fontId="4" fillId="2" borderId="9" xfId="4" applyFont="1" applyFill="1" applyBorder="1" applyAlignment="1">
      <alignment horizontal="left" vertical="top" wrapText="1"/>
    </xf>
    <xf numFmtId="164" fontId="6" fillId="3" borderId="10" xfId="4" applyNumberFormat="1" applyFont="1" applyFill="1" applyBorder="1" applyAlignment="1">
      <alignment horizontal="right" vertical="top"/>
    </xf>
    <xf numFmtId="164" fontId="6" fillId="3" borderId="11" xfId="4" applyNumberFormat="1" applyFont="1" applyFill="1" applyBorder="1" applyAlignment="1">
      <alignment horizontal="right" vertical="top"/>
    </xf>
    <xf numFmtId="0" fontId="4" fillId="2" borderId="12" xfId="4" applyFont="1" applyFill="1" applyBorder="1" applyAlignment="1">
      <alignment horizontal="left" vertical="top" wrapText="1"/>
    </xf>
    <xf numFmtId="164" fontId="6" fillId="3" borderId="13" xfId="4" applyNumberFormat="1" applyFont="1" applyFill="1" applyBorder="1" applyAlignment="1">
      <alignment horizontal="right" vertical="top"/>
    </xf>
    <xf numFmtId="164" fontId="6" fillId="3" borderId="14" xfId="4" applyNumberFormat="1" applyFont="1" applyFill="1" applyBorder="1" applyAlignment="1">
      <alignment horizontal="right" vertical="top"/>
    </xf>
    <xf numFmtId="9" fontId="0" fillId="0" borderId="0" xfId="3" applyFont="1"/>
    <xf numFmtId="0" fontId="2" fillId="4" borderId="0" xfId="0" applyFont="1" applyFill="1"/>
    <xf numFmtId="9" fontId="0" fillId="0" borderId="0" xfId="0" applyNumberFormat="1"/>
    <xf numFmtId="0" fontId="4" fillId="2" borderId="9" xfId="6" applyFont="1" applyFill="1" applyBorder="1" applyAlignment="1">
      <alignment vertical="top" wrapText="1"/>
    </xf>
    <xf numFmtId="0" fontId="8" fillId="0" borderId="0" xfId="0" applyFont="1"/>
    <xf numFmtId="164" fontId="10" fillId="5" borderId="11" xfId="5" applyNumberFormat="1" applyFont="1" applyFill="1" applyBorder="1" applyAlignment="1">
      <alignment horizontal="right" vertical="top"/>
    </xf>
    <xf numFmtId="164" fontId="10" fillId="5" borderId="17" xfId="5" applyNumberFormat="1" applyFont="1" applyFill="1" applyBorder="1" applyAlignment="1">
      <alignment horizontal="right" vertical="top"/>
    </xf>
    <xf numFmtId="0" fontId="3" fillId="0" borderId="0" xfId="5"/>
    <xf numFmtId="1" fontId="11" fillId="0" borderId="22" xfId="7" applyNumberFormat="1" applyFont="1" applyBorder="1" applyAlignment="1">
      <alignment horizontal="center" wrapText="1"/>
    </xf>
    <xf numFmtId="166" fontId="11" fillId="0" borderId="3" xfId="1" applyNumberFormat="1" applyFont="1" applyBorder="1" applyAlignment="1">
      <alignment horizontal="center" wrapText="1"/>
    </xf>
    <xf numFmtId="1" fontId="11" fillId="0" borderId="3" xfId="7" applyNumberFormat="1" applyFont="1" applyBorder="1" applyAlignment="1">
      <alignment wrapText="1"/>
    </xf>
    <xf numFmtId="1" fontId="12" fillId="3" borderId="24" xfId="7" applyNumberFormat="1" applyFont="1" applyFill="1" applyBorder="1" applyAlignment="1">
      <alignment horizontal="right" vertical="top"/>
    </xf>
    <xf numFmtId="166" fontId="12" fillId="3" borderId="25" xfId="1" applyNumberFormat="1" applyFont="1" applyFill="1" applyBorder="1" applyAlignment="1">
      <alignment horizontal="right" vertical="top"/>
    </xf>
    <xf numFmtId="167" fontId="0" fillId="0" borderId="0" xfId="1" applyNumberFormat="1" applyFont="1"/>
    <xf numFmtId="1" fontId="0" fillId="0" borderId="0" xfId="0" applyNumberFormat="1"/>
    <xf numFmtId="44" fontId="0" fillId="0" borderId="0" xfId="2" applyFont="1"/>
    <xf numFmtId="0" fontId="3" fillId="0" borderId="0" xfId="8"/>
    <xf numFmtId="1" fontId="12" fillId="3" borderId="27" xfId="7" applyNumberFormat="1" applyFont="1" applyFill="1" applyBorder="1" applyAlignment="1">
      <alignment horizontal="right" vertical="top"/>
    </xf>
    <xf numFmtId="166" fontId="12" fillId="3" borderId="28" xfId="1" applyNumberFormat="1" applyFont="1" applyFill="1" applyBorder="1" applyAlignment="1">
      <alignment horizontal="right" vertical="top"/>
    </xf>
    <xf numFmtId="166" fontId="0" fillId="0" borderId="0" xfId="1" applyNumberFormat="1" applyFont="1"/>
    <xf numFmtId="0" fontId="13" fillId="0" borderId="0" xfId="0" applyFont="1"/>
    <xf numFmtId="2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right"/>
    </xf>
    <xf numFmtId="166" fontId="13" fillId="0" borderId="0" xfId="1" applyNumberFormat="1" applyFont="1"/>
    <xf numFmtId="0" fontId="5" fillId="0" borderId="0" xfId="9"/>
    <xf numFmtId="169" fontId="12" fillId="3" borderId="12" xfId="9" applyNumberFormat="1" applyFont="1" applyFill="1" applyBorder="1" applyAlignment="1">
      <alignment horizontal="right" vertical="top"/>
    </xf>
    <xf numFmtId="0" fontId="11" fillId="2" borderId="12" xfId="9" applyFont="1" applyFill="1" applyBorder="1" applyAlignment="1">
      <alignment horizontal="left" vertical="top"/>
    </xf>
    <xf numFmtId="169" fontId="12" fillId="3" borderId="9" xfId="9" applyNumberFormat="1" applyFont="1" applyFill="1" applyBorder="1" applyAlignment="1">
      <alignment horizontal="right" vertical="top"/>
    </xf>
    <xf numFmtId="0" fontId="11" fillId="2" borderId="9" xfId="9" applyFont="1" applyFill="1" applyBorder="1" applyAlignment="1">
      <alignment horizontal="left" vertical="top"/>
    </xf>
    <xf numFmtId="0" fontId="11" fillId="2" borderId="9" xfId="9" applyFont="1" applyFill="1" applyBorder="1" applyAlignment="1">
      <alignment horizontal="left" vertical="top" wrapText="1"/>
    </xf>
    <xf numFmtId="170" fontId="13" fillId="0" borderId="35" xfId="2" applyNumberFormat="1" applyFont="1" applyBorder="1"/>
    <xf numFmtId="170" fontId="15" fillId="3" borderId="12" xfId="2" applyNumberFormat="1" applyFont="1" applyFill="1" applyBorder="1" applyAlignment="1">
      <alignment horizontal="right" vertical="top"/>
    </xf>
    <xf numFmtId="170" fontId="13" fillId="0" borderId="0" xfId="2" applyNumberFormat="1" applyFont="1" applyBorder="1"/>
    <xf numFmtId="0" fontId="16" fillId="2" borderId="12" xfId="10" applyFont="1" applyFill="1" applyBorder="1" applyAlignment="1">
      <alignment horizontal="left" vertical="top"/>
    </xf>
    <xf numFmtId="170" fontId="15" fillId="3" borderId="9" xfId="2" applyNumberFormat="1" applyFont="1" applyFill="1" applyBorder="1" applyAlignment="1">
      <alignment horizontal="right" vertical="top"/>
    </xf>
    <xf numFmtId="0" fontId="16" fillId="2" borderId="9" xfId="10" applyFont="1" applyFill="1" applyBorder="1" applyAlignment="1">
      <alignment horizontal="left" vertical="top"/>
    </xf>
    <xf numFmtId="171" fontId="12" fillId="3" borderId="9" xfId="9" applyNumberFormat="1" applyFont="1" applyFill="1" applyBorder="1" applyAlignment="1">
      <alignment horizontal="right" vertical="top"/>
    </xf>
    <xf numFmtId="164" fontId="12" fillId="3" borderId="9" xfId="9" applyNumberFormat="1" applyFont="1" applyFill="1" applyBorder="1" applyAlignment="1">
      <alignment horizontal="right" vertical="top"/>
    </xf>
    <xf numFmtId="164" fontId="12" fillId="3" borderId="19" xfId="9" applyNumberFormat="1" applyFont="1" applyFill="1" applyBorder="1" applyAlignment="1">
      <alignment horizontal="right" vertical="top"/>
    </xf>
    <xf numFmtId="0" fontId="11" fillId="2" borderId="19" xfId="9" applyFont="1" applyFill="1" applyBorder="1" applyAlignment="1">
      <alignment horizontal="left" vertical="top" wrapText="1"/>
    </xf>
    <xf numFmtId="164" fontId="17" fillId="3" borderId="9" xfId="9" applyNumberFormat="1" applyFont="1" applyFill="1" applyBorder="1" applyAlignment="1">
      <alignment horizontal="right" vertical="top"/>
    </xf>
    <xf numFmtId="0" fontId="13" fillId="0" borderId="35" xfId="0" applyFont="1" applyBorder="1"/>
    <xf numFmtId="164" fontId="17" fillId="3" borderId="19" xfId="9" applyNumberFormat="1" applyFont="1" applyFill="1" applyBorder="1" applyAlignment="1">
      <alignment horizontal="right" vertical="top"/>
    </xf>
    <xf numFmtId="0" fontId="19" fillId="0" borderId="0" xfId="9" applyFont="1"/>
    <xf numFmtId="0" fontId="20" fillId="0" borderId="0" xfId="9" applyFont="1" applyAlignment="1">
      <alignment vertical="center" wrapText="1"/>
    </xf>
    <xf numFmtId="0" fontId="21" fillId="0" borderId="0" xfId="0" applyFont="1"/>
    <xf numFmtId="44" fontId="21" fillId="0" borderId="0" xfId="2" applyFont="1"/>
    <xf numFmtId="0" fontId="5" fillId="0" borderId="0" xfId="11"/>
    <xf numFmtId="0" fontId="9" fillId="3" borderId="20" xfId="11" applyFont="1" applyFill="1" applyBorder="1" applyAlignment="1">
      <alignment horizontal="right" vertical="top"/>
    </xf>
    <xf numFmtId="0" fontId="9" fillId="3" borderId="14" xfId="11" applyFont="1" applyFill="1" applyBorder="1" applyAlignment="1">
      <alignment horizontal="right" vertical="top"/>
    </xf>
    <xf numFmtId="165" fontId="22" fillId="3" borderId="14" xfId="11" applyNumberFormat="1" applyFont="1" applyFill="1" applyBorder="1" applyAlignment="1">
      <alignment horizontal="right" vertical="top"/>
    </xf>
    <xf numFmtId="165" fontId="22" fillId="3" borderId="13" xfId="11" applyNumberFormat="1" applyFont="1" applyFill="1" applyBorder="1" applyAlignment="1">
      <alignment horizontal="right" vertical="top"/>
    </xf>
    <xf numFmtId="0" fontId="12" fillId="2" borderId="12" xfId="11" applyFont="1" applyFill="1" applyBorder="1" applyAlignment="1">
      <alignment horizontal="left" vertical="top" wrapText="1"/>
    </xf>
    <xf numFmtId="0" fontId="9" fillId="3" borderId="17" xfId="11" applyFont="1" applyFill="1" applyBorder="1" applyAlignment="1">
      <alignment horizontal="right" vertical="top"/>
    </xf>
    <xf numFmtId="0" fontId="9" fillId="3" borderId="11" xfId="11" applyFont="1" applyFill="1" applyBorder="1" applyAlignment="1">
      <alignment horizontal="right" vertical="top"/>
    </xf>
    <xf numFmtId="165" fontId="22" fillId="3" borderId="11" xfId="11" applyNumberFormat="1" applyFont="1" applyFill="1" applyBorder="1" applyAlignment="1">
      <alignment horizontal="right" vertical="top"/>
    </xf>
    <xf numFmtId="165" fontId="22" fillId="3" borderId="10" xfId="11" applyNumberFormat="1" applyFont="1" applyFill="1" applyBorder="1" applyAlignment="1">
      <alignment horizontal="right" vertical="top"/>
    </xf>
    <xf numFmtId="0" fontId="12" fillId="2" borderId="9" xfId="11" applyFont="1" applyFill="1" applyBorder="1" applyAlignment="1">
      <alignment horizontal="left" vertical="top" wrapText="1"/>
    </xf>
    <xf numFmtId="0" fontId="22" fillId="3" borderId="11" xfId="11" applyFont="1" applyFill="1" applyBorder="1" applyAlignment="1">
      <alignment horizontal="right" vertical="top"/>
    </xf>
    <xf numFmtId="0" fontId="9" fillId="3" borderId="16" xfId="11" applyFont="1" applyFill="1" applyBorder="1" applyAlignment="1">
      <alignment horizontal="right" vertical="top"/>
    </xf>
    <xf numFmtId="0" fontId="9" fillId="3" borderId="8" xfId="11" applyFont="1" applyFill="1" applyBorder="1" applyAlignment="1">
      <alignment horizontal="right" vertical="top"/>
    </xf>
    <xf numFmtId="165" fontId="22" fillId="3" borderId="8" xfId="11" applyNumberFormat="1" applyFont="1" applyFill="1" applyBorder="1" applyAlignment="1">
      <alignment horizontal="right" vertical="top"/>
    </xf>
    <xf numFmtId="165" fontId="22" fillId="3" borderId="7" xfId="11" applyNumberFormat="1" applyFont="1" applyFill="1" applyBorder="1" applyAlignment="1">
      <alignment horizontal="right" vertical="top"/>
    </xf>
    <xf numFmtId="0" fontId="12" fillId="2" borderId="6" xfId="11" applyFont="1" applyFill="1" applyBorder="1" applyAlignment="1">
      <alignment horizontal="left" vertical="top" wrapText="1"/>
    </xf>
    <xf numFmtId="0" fontId="12" fillId="0" borderId="5" xfId="11" applyFont="1" applyBorder="1" applyAlignment="1">
      <alignment horizontal="center" wrapText="1"/>
    </xf>
    <xf numFmtId="0" fontId="12" fillId="0" borderId="4" xfId="11" applyFont="1" applyBorder="1" applyAlignment="1">
      <alignment horizontal="center" wrapText="1"/>
    </xf>
    <xf numFmtId="165" fontId="23" fillId="3" borderId="14" xfId="11" applyNumberFormat="1" applyFont="1" applyFill="1" applyBorder="1" applyAlignment="1">
      <alignment horizontal="right" vertical="top"/>
    </xf>
    <xf numFmtId="165" fontId="23" fillId="3" borderId="13" xfId="11" applyNumberFormat="1" applyFont="1" applyFill="1" applyBorder="1" applyAlignment="1">
      <alignment horizontal="right" vertical="top"/>
    </xf>
    <xf numFmtId="165" fontId="23" fillId="3" borderId="17" xfId="11" applyNumberFormat="1" applyFont="1" applyFill="1" applyBorder="1" applyAlignment="1">
      <alignment horizontal="right" vertical="top"/>
    </xf>
    <xf numFmtId="44" fontId="23" fillId="3" borderId="11" xfId="2" applyFont="1" applyFill="1" applyBorder="1" applyAlignment="1">
      <alignment horizontal="right" vertical="top"/>
    </xf>
    <xf numFmtId="0" fontId="24" fillId="2" borderId="9" xfId="12" applyFont="1" applyFill="1" applyBorder="1" applyAlignment="1">
      <alignment horizontal="left" vertical="top" wrapText="1"/>
    </xf>
    <xf numFmtId="165" fontId="23" fillId="3" borderId="11" xfId="11" applyNumberFormat="1" applyFont="1" applyFill="1" applyBorder="1" applyAlignment="1">
      <alignment horizontal="right" vertical="top"/>
    </xf>
    <xf numFmtId="165" fontId="23" fillId="3" borderId="10" xfId="11" applyNumberFormat="1" applyFont="1" applyFill="1" applyBorder="1" applyAlignment="1">
      <alignment horizontal="right" vertical="top"/>
    </xf>
    <xf numFmtId="0" fontId="25" fillId="4" borderId="9" xfId="4" applyFont="1" applyFill="1" applyBorder="1" applyAlignment="1">
      <alignment horizontal="left" vertical="top" wrapText="1"/>
    </xf>
    <xf numFmtId="165" fontId="23" fillId="3" borderId="20" xfId="11" applyNumberFormat="1" applyFont="1" applyFill="1" applyBorder="1" applyAlignment="1">
      <alignment horizontal="right" vertical="top"/>
    </xf>
    <xf numFmtId="44" fontId="23" fillId="3" borderId="14" xfId="2" applyFont="1" applyFill="1" applyBorder="1" applyAlignment="1">
      <alignment horizontal="right" vertical="top"/>
    </xf>
    <xf numFmtId="0" fontId="24" fillId="2" borderId="12" xfId="12" applyFont="1" applyFill="1" applyBorder="1" applyAlignment="1">
      <alignment horizontal="left" vertical="top" wrapText="1"/>
    </xf>
    <xf numFmtId="0" fontId="26" fillId="4" borderId="9" xfId="4" applyFont="1" applyFill="1" applyBorder="1" applyAlignment="1">
      <alignment horizontal="left" vertical="top" wrapText="1"/>
    </xf>
    <xf numFmtId="0" fontId="24" fillId="2" borderId="9" xfId="12" applyFont="1" applyFill="1" applyBorder="1" applyAlignment="1">
      <alignment vertical="top" wrapText="1"/>
    </xf>
    <xf numFmtId="165" fontId="23" fillId="3" borderId="8" xfId="11" applyNumberFormat="1" applyFont="1" applyFill="1" applyBorder="1" applyAlignment="1">
      <alignment horizontal="right" vertical="top"/>
    </xf>
    <xf numFmtId="165" fontId="23" fillId="3" borderId="7" xfId="11" applyNumberFormat="1" applyFont="1" applyFill="1" applyBorder="1" applyAlignment="1">
      <alignment horizontal="right" vertical="top"/>
    </xf>
    <xf numFmtId="165" fontId="23" fillId="3" borderId="16" xfId="11" applyNumberFormat="1" applyFont="1" applyFill="1" applyBorder="1" applyAlignment="1">
      <alignment horizontal="right" vertical="top"/>
    </xf>
    <xf numFmtId="44" fontId="23" fillId="3" borderId="8" xfId="2" applyFont="1" applyFill="1" applyBorder="1" applyAlignment="1">
      <alignment horizontal="right" vertical="top"/>
    </xf>
    <xf numFmtId="0" fontId="26" fillId="4" borderId="6" xfId="4" applyFont="1" applyFill="1" applyBorder="1" applyAlignment="1">
      <alignment horizontal="left" vertical="top" wrapText="1"/>
    </xf>
    <xf numFmtId="0" fontId="24" fillId="2" borderId="6" xfId="12" applyFont="1" applyFill="1" applyBorder="1" applyAlignment="1">
      <alignment vertical="top" wrapText="1"/>
    </xf>
    <xf numFmtId="0" fontId="24" fillId="0" borderId="5" xfId="11" applyFont="1" applyBorder="1" applyAlignment="1">
      <alignment horizontal="center" wrapText="1"/>
    </xf>
    <xf numFmtId="0" fontId="24" fillId="0" borderId="4" xfId="11" applyFont="1" applyBorder="1" applyAlignment="1">
      <alignment horizontal="center" wrapText="1"/>
    </xf>
    <xf numFmtId="0" fontId="24" fillId="0" borderId="15" xfId="11" applyFont="1" applyBorder="1" applyAlignment="1">
      <alignment wrapText="1"/>
    </xf>
    <xf numFmtId="0" fontId="24" fillId="0" borderId="15" xfId="11" applyFont="1" applyBorder="1" applyAlignment="1">
      <alignment horizontal="center" wrapText="1"/>
    </xf>
    <xf numFmtId="44" fontId="24" fillId="0" borderId="2" xfId="2" applyFont="1" applyBorder="1" applyAlignment="1">
      <alignment wrapText="1"/>
    </xf>
    <xf numFmtId="0" fontId="24" fillId="0" borderId="3" xfId="12" applyFont="1" applyBorder="1" applyAlignment="1">
      <alignment wrapText="1"/>
    </xf>
    <xf numFmtId="0" fontId="24" fillId="0" borderId="2" xfId="11" applyFont="1" applyBorder="1" applyAlignment="1">
      <alignment horizontal="center" wrapText="1"/>
    </xf>
    <xf numFmtId="0" fontId="24" fillId="0" borderId="1" xfId="11" applyFont="1" applyBorder="1" applyAlignment="1">
      <alignment horizontal="center" wrapText="1"/>
    </xf>
    <xf numFmtId="0" fontId="24" fillId="0" borderId="0" xfId="11" applyFont="1" applyAlignment="1">
      <alignment horizontal="center" wrapText="1"/>
    </xf>
    <xf numFmtId="0" fontId="24" fillId="0" borderId="0" xfId="12" applyFont="1" applyAlignment="1">
      <alignment wrapText="1"/>
    </xf>
    <xf numFmtId="44" fontId="24" fillId="0" borderId="2" xfId="2" applyFont="1" applyBorder="1" applyAlignment="1">
      <alignment horizontal="center" wrapText="1"/>
    </xf>
    <xf numFmtId="0" fontId="27" fillId="0" borderId="0" xfId="13"/>
    <xf numFmtId="0" fontId="28" fillId="0" borderId="0" xfId="13" applyFont="1" applyAlignment="1">
      <alignment horizontal="center" vertical="center"/>
    </xf>
    <xf numFmtId="0" fontId="28" fillId="0" borderId="0" xfId="13" applyFont="1" applyAlignment="1">
      <alignment horizontal="center" vertical="center" wrapText="1"/>
    </xf>
    <xf numFmtId="0" fontId="29" fillId="0" borderId="0" xfId="13" applyFont="1" applyAlignment="1">
      <alignment horizontal="center" vertical="center"/>
    </xf>
    <xf numFmtId="6" fontId="29" fillId="0" borderId="0" xfId="13" applyNumberFormat="1" applyFont="1" applyAlignment="1">
      <alignment horizontal="center" vertical="center"/>
    </xf>
    <xf numFmtId="0" fontId="29" fillId="0" borderId="36" xfId="13" applyFont="1" applyBorder="1" applyAlignment="1">
      <alignment horizontal="center" vertical="center"/>
    </xf>
    <xf numFmtId="6" fontId="29" fillId="0" borderId="36" xfId="13" applyNumberFormat="1" applyFont="1" applyBorder="1" applyAlignment="1">
      <alignment horizontal="center" vertical="center"/>
    </xf>
    <xf numFmtId="0" fontId="30" fillId="0" borderId="0" xfId="13" applyFont="1"/>
    <xf numFmtId="170" fontId="30" fillId="0" borderId="0" xfId="13" applyNumberFormat="1" applyFont="1"/>
    <xf numFmtId="0" fontId="29" fillId="7" borderId="0" xfId="13" applyFont="1" applyFill="1" applyAlignment="1">
      <alignment horizontal="center" vertical="center"/>
    </xf>
    <xf numFmtId="6" fontId="29" fillId="7" borderId="0" xfId="13" applyNumberFormat="1" applyFont="1" applyFill="1" applyAlignment="1">
      <alignment horizontal="center" vertical="center"/>
    </xf>
    <xf numFmtId="0" fontId="29" fillId="7" borderId="36" xfId="13" applyFont="1" applyFill="1" applyBorder="1" applyAlignment="1">
      <alignment horizontal="center" vertical="center"/>
    </xf>
    <xf numFmtId="6" fontId="29" fillId="7" borderId="36" xfId="13" applyNumberFormat="1" applyFont="1" applyFill="1" applyBorder="1" applyAlignment="1">
      <alignment horizontal="center" vertical="center"/>
    </xf>
    <xf numFmtId="10" fontId="29" fillId="7" borderId="0" xfId="13" applyNumberFormat="1" applyFont="1" applyFill="1" applyAlignment="1">
      <alignment horizontal="center" vertical="center"/>
    </xf>
    <xf numFmtId="172" fontId="32" fillId="0" borderId="0" xfId="14" applyNumberFormat="1" applyFont="1"/>
    <xf numFmtId="9" fontId="32" fillId="0" borderId="0" xfId="15" applyFont="1"/>
    <xf numFmtId="0" fontId="28" fillId="0" borderId="37" xfId="13" applyFont="1" applyBorder="1" applyAlignment="1">
      <alignment horizontal="center" vertical="center" wrapText="1"/>
    </xf>
    <xf numFmtId="0" fontId="33" fillId="0" borderId="0" xfId="13" applyFont="1" applyAlignment="1">
      <alignment horizontal="justify" vertical="center" wrapText="1"/>
    </xf>
    <xf numFmtId="0" fontId="27" fillId="12" borderId="0" xfId="13" applyFill="1"/>
    <xf numFmtId="173" fontId="29" fillId="0" borderId="0" xfId="13" applyNumberFormat="1" applyFont="1" applyAlignment="1">
      <alignment horizontal="center" vertical="center"/>
    </xf>
    <xf numFmtId="173" fontId="29" fillId="0" borderId="37" xfId="13" applyNumberFormat="1" applyFont="1" applyBorder="1" applyAlignment="1">
      <alignment horizontal="center" vertical="center"/>
    </xf>
    <xf numFmtId="0" fontId="28" fillId="0" borderId="36" xfId="13" applyFont="1" applyBorder="1" applyAlignment="1">
      <alignment horizontal="center" vertical="center" wrapText="1"/>
    </xf>
    <xf numFmtId="173" fontId="29" fillId="0" borderId="36" xfId="13" applyNumberFormat="1" applyFont="1" applyBorder="1" applyAlignment="1">
      <alignment horizontal="center" vertical="center"/>
    </xf>
    <xf numFmtId="173" fontId="29" fillId="0" borderId="39" xfId="13" applyNumberFormat="1" applyFont="1" applyBorder="1" applyAlignment="1">
      <alignment horizontal="center" vertical="center"/>
    </xf>
    <xf numFmtId="6" fontId="29" fillId="0" borderId="37" xfId="13" applyNumberFormat="1" applyFont="1" applyBorder="1" applyAlignment="1">
      <alignment horizontal="center" vertical="center"/>
    </xf>
    <xf numFmtId="6" fontId="34" fillId="0" borderId="0" xfId="13" applyNumberFormat="1" applyFont="1" applyAlignment="1">
      <alignment horizontal="center" vertical="center"/>
    </xf>
    <xf numFmtId="6" fontId="29" fillId="0" borderId="39" xfId="13" applyNumberFormat="1" applyFont="1" applyBorder="1" applyAlignment="1">
      <alignment horizontal="center" vertical="center"/>
    </xf>
    <xf numFmtId="0" fontId="27" fillId="0" borderId="0" xfId="13" applyAlignment="1">
      <alignment wrapText="1"/>
    </xf>
    <xf numFmtId="0" fontId="27" fillId="0" borderId="40" xfId="13" applyBorder="1" applyAlignment="1">
      <alignment vertical="center" wrapText="1"/>
    </xf>
    <xf numFmtId="0" fontId="27" fillId="0" borderId="41" xfId="13" applyBorder="1" applyAlignment="1">
      <alignment vertical="center" wrapText="1"/>
    </xf>
    <xf numFmtId="0" fontId="35" fillId="0" borderId="41" xfId="13" applyFont="1" applyBorder="1" applyAlignment="1">
      <alignment horizontal="center" vertical="center" wrapText="1"/>
    </xf>
    <xf numFmtId="0" fontId="35" fillId="0" borderId="40" xfId="13" applyFont="1" applyBorder="1" applyAlignment="1">
      <alignment horizontal="center" vertical="center" wrapText="1"/>
    </xf>
    <xf numFmtId="0" fontId="36" fillId="0" borderId="39" xfId="13" applyFont="1" applyBorder="1" applyAlignment="1">
      <alignment horizontal="justify" vertical="center" wrapText="1"/>
    </xf>
    <xf numFmtId="9" fontId="37" fillId="13" borderId="39" xfId="13" applyNumberFormat="1" applyFont="1" applyFill="1" applyBorder="1" applyAlignment="1">
      <alignment horizontal="center" vertical="center" wrapText="1"/>
    </xf>
    <xf numFmtId="9" fontId="37" fillId="0" borderId="39" xfId="13" applyNumberFormat="1" applyFont="1" applyBorder="1" applyAlignment="1">
      <alignment horizontal="center" vertical="center" wrapText="1"/>
    </xf>
    <xf numFmtId="9" fontId="38" fillId="0" borderId="36" xfId="13" applyNumberFormat="1" applyFont="1" applyBorder="1" applyAlignment="1">
      <alignment horizontal="center" vertical="center" wrapText="1"/>
    </xf>
    <xf numFmtId="43" fontId="37" fillId="13" borderId="39" xfId="1" applyFont="1" applyFill="1" applyBorder="1" applyAlignment="1">
      <alignment horizontal="center" vertical="center" wrapText="1"/>
    </xf>
    <xf numFmtId="43" fontId="37" fillId="0" borderId="39" xfId="1" applyFont="1" applyBorder="1" applyAlignment="1">
      <alignment horizontal="center" vertical="center" wrapText="1"/>
    </xf>
    <xf numFmtId="43" fontId="38" fillId="0" borderId="36" xfId="1" applyFont="1" applyBorder="1" applyAlignment="1">
      <alignment horizontal="center" vertical="center" wrapText="1"/>
    </xf>
    <xf numFmtId="167" fontId="37" fillId="13" borderId="39" xfId="1" applyNumberFormat="1" applyFont="1" applyFill="1" applyBorder="1" applyAlignment="1">
      <alignment horizontal="center" vertical="center" wrapText="1"/>
    </xf>
    <xf numFmtId="2" fontId="11" fillId="0" borderId="23" xfId="7" applyNumberFormat="1" applyFont="1" applyBorder="1" applyAlignment="1">
      <alignment horizontal="center" wrapText="1"/>
    </xf>
    <xf numFmtId="2" fontId="12" fillId="3" borderId="26" xfId="7" applyNumberFormat="1" applyFont="1" applyFill="1" applyBorder="1" applyAlignment="1">
      <alignment horizontal="right" vertical="top"/>
    </xf>
    <xf numFmtId="2" fontId="12" fillId="3" borderId="30" xfId="7" applyNumberFormat="1" applyFont="1" applyFill="1" applyBorder="1" applyAlignment="1">
      <alignment horizontal="right" vertical="top"/>
    </xf>
    <xf numFmtId="2" fontId="0" fillId="0" borderId="0" xfId="0" applyNumberFormat="1"/>
    <xf numFmtId="8" fontId="0" fillId="0" borderId="0" xfId="0" applyNumberFormat="1"/>
    <xf numFmtId="0" fontId="40" fillId="4" borderId="0" xfId="16" applyFont="1" applyFill="1" applyAlignment="1">
      <alignment horizontal="center" wrapText="1"/>
    </xf>
    <xf numFmtId="0" fontId="41" fillId="4" borderId="0" xfId="0" applyFont="1" applyFill="1" applyAlignment="1">
      <alignment horizontal="center"/>
    </xf>
    <xf numFmtId="166" fontId="42" fillId="4" borderId="0" xfId="1" applyNumberFormat="1" applyFont="1" applyFill="1" applyBorder="1" applyAlignment="1">
      <alignment horizontal="center" vertical="top"/>
    </xf>
    <xf numFmtId="9" fontId="41" fillId="4" borderId="0" xfId="3" applyFont="1" applyFill="1" applyBorder="1" applyAlignment="1">
      <alignment horizontal="center"/>
    </xf>
    <xf numFmtId="166" fontId="41" fillId="4" borderId="0" xfId="1" applyNumberFormat="1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43" fontId="0" fillId="0" borderId="0" xfId="1" applyFont="1"/>
    <xf numFmtId="0" fontId="15" fillId="0" borderId="15" xfId="18" applyFont="1" applyBorder="1" applyAlignment="1">
      <alignment horizontal="center" wrapText="1"/>
    </xf>
    <xf numFmtId="0" fontId="43" fillId="0" borderId="0" xfId="18" applyFont="1"/>
    <xf numFmtId="166" fontId="44" fillId="3" borderId="0" xfId="1" applyNumberFormat="1" applyFont="1" applyFill="1" applyBorder="1" applyAlignment="1">
      <alignment horizontal="right" vertical="top"/>
    </xf>
    <xf numFmtId="0" fontId="15" fillId="0" borderId="1" xfId="18" applyFont="1" applyBorder="1" applyAlignment="1">
      <alignment horizontal="center"/>
    </xf>
    <xf numFmtId="0" fontId="15" fillId="0" borderId="2" xfId="18" applyFont="1" applyBorder="1" applyAlignment="1">
      <alignment horizontal="center"/>
    </xf>
    <xf numFmtId="0" fontId="15" fillId="0" borderId="4" xfId="18" applyFont="1" applyBorder="1" applyAlignment="1">
      <alignment horizontal="center" wrapText="1"/>
    </xf>
    <xf numFmtId="0" fontId="15" fillId="0" borderId="5" xfId="18" applyFont="1" applyBorder="1" applyAlignment="1">
      <alignment horizontal="center" wrapText="1"/>
    </xf>
    <xf numFmtId="0" fontId="15" fillId="0" borderId="21" xfId="18" applyFont="1" applyBorder="1" applyAlignment="1">
      <alignment horizontal="center" wrapText="1"/>
    </xf>
    <xf numFmtId="0" fontId="15" fillId="2" borderId="6" xfId="18" applyFont="1" applyFill="1" applyBorder="1" applyAlignment="1">
      <alignment horizontal="left" vertical="top" wrapText="1"/>
    </xf>
    <xf numFmtId="0" fontId="15" fillId="2" borderId="9" xfId="18" applyFont="1" applyFill="1" applyBorder="1" applyAlignment="1">
      <alignment horizontal="left" vertical="top" wrapText="1"/>
    </xf>
    <xf numFmtId="0" fontId="15" fillId="2" borderId="9" xfId="18" applyFont="1" applyFill="1" applyBorder="1" applyAlignment="1">
      <alignment horizontal="left" vertical="top"/>
    </xf>
    <xf numFmtId="164" fontId="22" fillId="3" borderId="10" xfId="18" applyNumberFormat="1" applyFont="1" applyFill="1" applyBorder="1" applyAlignment="1">
      <alignment horizontal="right" vertical="top"/>
    </xf>
    <xf numFmtId="164" fontId="22" fillId="3" borderId="11" xfId="18" applyNumberFormat="1" applyFont="1" applyFill="1" applyBorder="1" applyAlignment="1">
      <alignment horizontal="right" vertical="top"/>
    </xf>
    <xf numFmtId="164" fontId="22" fillId="3" borderId="17" xfId="18" applyNumberFormat="1" applyFont="1" applyFill="1" applyBorder="1" applyAlignment="1">
      <alignment horizontal="right" vertical="top"/>
    </xf>
    <xf numFmtId="0" fontId="15" fillId="2" borderId="12" xfId="18" applyFont="1" applyFill="1" applyBorder="1" applyAlignment="1">
      <alignment horizontal="left" vertical="top" wrapText="1"/>
    </xf>
    <xf numFmtId="0" fontId="45" fillId="0" borderId="0" xfId="0" applyFont="1"/>
    <xf numFmtId="0" fontId="46" fillId="0" borderId="0" xfId="0" applyFont="1" applyAlignment="1">
      <alignment vertical="top" wrapText="1"/>
    </xf>
    <xf numFmtId="0" fontId="46" fillId="4" borderId="0" xfId="0" applyFont="1" applyFill="1" applyAlignment="1">
      <alignment horizontal="center"/>
    </xf>
    <xf numFmtId="0" fontId="47" fillId="0" borderId="0" xfId="19" applyFont="1" applyAlignment="1">
      <alignment horizontal="center" wrapText="1"/>
    </xf>
    <xf numFmtId="0" fontId="45" fillId="0" borderId="0" xfId="0" applyFont="1" applyAlignment="1">
      <alignment horizontal="center"/>
    </xf>
    <xf numFmtId="166" fontId="48" fillId="3" borderId="0" xfId="1" applyNumberFormat="1" applyFont="1" applyFill="1" applyBorder="1" applyAlignment="1">
      <alignment horizontal="left" vertical="top"/>
    </xf>
    <xf numFmtId="166" fontId="45" fillId="0" borderId="0" xfId="1" applyNumberFormat="1" applyFont="1" applyBorder="1" applyAlignment="1">
      <alignment horizontal="left"/>
    </xf>
    <xf numFmtId="169" fontId="48" fillId="3" borderId="0" xfId="19" applyNumberFormat="1" applyFont="1" applyFill="1" applyAlignment="1">
      <alignment horizontal="center" vertical="top"/>
    </xf>
    <xf numFmtId="171" fontId="48" fillId="3" borderId="0" xfId="19" applyNumberFormat="1" applyFont="1" applyFill="1" applyAlignment="1">
      <alignment horizontal="center" vertical="top"/>
    </xf>
    <xf numFmtId="166" fontId="45" fillId="0" borderId="0" xfId="1" applyNumberFormat="1" applyFont="1" applyBorder="1"/>
    <xf numFmtId="167" fontId="45" fillId="0" borderId="0" xfId="1" applyNumberFormat="1" applyFont="1" applyBorder="1"/>
    <xf numFmtId="166" fontId="45" fillId="0" borderId="0" xfId="0" applyNumberFormat="1" applyFont="1"/>
    <xf numFmtId="0" fontId="51" fillId="4" borderId="0" xfId="19" applyFont="1" applyFill="1" applyAlignment="1">
      <alignment horizontal="center" vertical="top" wrapText="1"/>
    </xf>
    <xf numFmtId="0" fontId="46" fillId="4" borderId="44" xfId="0" applyFont="1" applyFill="1" applyBorder="1" applyAlignment="1">
      <alignment horizontal="center"/>
    </xf>
    <xf numFmtId="0" fontId="46" fillId="0" borderId="45" xfId="0" applyFont="1" applyBorder="1" applyAlignment="1">
      <alignment vertical="top" wrapText="1"/>
    </xf>
    <xf numFmtId="0" fontId="46" fillId="4" borderId="38" xfId="0" applyFont="1" applyFill="1" applyBorder="1" applyAlignment="1">
      <alignment horizontal="center"/>
    </xf>
    <xf numFmtId="0" fontId="50" fillId="14" borderId="38" xfId="19" applyFont="1" applyFill="1" applyBorder="1" applyAlignment="1">
      <alignment horizontal="center" wrapText="1"/>
    </xf>
    <xf numFmtId="0" fontId="47" fillId="0" borderId="37" xfId="20" applyFont="1" applyBorder="1" applyAlignment="1">
      <alignment horizontal="center" wrapText="1"/>
    </xf>
    <xf numFmtId="0" fontId="51" fillId="4" borderId="38" xfId="19" applyFont="1" applyFill="1" applyBorder="1" applyAlignment="1">
      <alignment horizontal="center" vertical="top" wrapText="1"/>
    </xf>
    <xf numFmtId="173" fontId="49" fillId="0" borderId="37" xfId="19" applyNumberFormat="1" applyFont="1" applyBorder="1" applyAlignment="1">
      <alignment horizontal="center"/>
    </xf>
    <xf numFmtId="0" fontId="51" fillId="4" borderId="38" xfId="19" applyFont="1" applyFill="1" applyBorder="1" applyAlignment="1">
      <alignment horizontal="center" vertical="top"/>
    </xf>
    <xf numFmtId="173" fontId="45" fillId="0" borderId="37" xfId="0" applyNumberFormat="1" applyFont="1" applyBorder="1"/>
    <xf numFmtId="167" fontId="45" fillId="0" borderId="37" xfId="1" applyNumberFormat="1" applyFont="1" applyBorder="1"/>
    <xf numFmtId="0" fontId="51" fillId="4" borderId="46" xfId="19" applyFont="1" applyFill="1" applyBorder="1" applyAlignment="1">
      <alignment horizontal="center" vertical="top" wrapText="1"/>
    </xf>
    <xf numFmtId="166" fontId="45" fillId="0" borderId="36" xfId="0" applyNumberFormat="1" applyFont="1" applyBorder="1"/>
    <xf numFmtId="0" fontId="45" fillId="0" borderId="36" xfId="0" applyFont="1" applyBorder="1"/>
    <xf numFmtId="167" fontId="45" fillId="0" borderId="39" xfId="1" applyNumberFormat="1" applyFont="1" applyBorder="1"/>
    <xf numFmtId="0" fontId="50" fillId="15" borderId="38" xfId="19" applyFont="1" applyFill="1" applyBorder="1" applyAlignment="1">
      <alignment horizontal="center" wrapText="1"/>
    </xf>
    <xf numFmtId="166" fontId="45" fillId="0" borderId="39" xfId="0" applyNumberFormat="1" applyFont="1" applyBorder="1"/>
    <xf numFmtId="0" fontId="47" fillId="0" borderId="47" xfId="19" applyFont="1" applyBorder="1" applyAlignment="1">
      <alignment horizontal="center" wrapText="1"/>
    </xf>
    <xf numFmtId="0" fontId="47" fillId="0" borderId="35" xfId="19" applyFont="1" applyBorder="1" applyAlignment="1">
      <alignment horizontal="center" wrapText="1"/>
    </xf>
    <xf numFmtId="166" fontId="48" fillId="3" borderId="47" xfId="1" applyNumberFormat="1" applyFont="1" applyFill="1" applyBorder="1" applyAlignment="1">
      <alignment horizontal="center" vertical="top"/>
    </xf>
    <xf numFmtId="168" fontId="48" fillId="3" borderId="35" xfId="19" applyNumberFormat="1" applyFont="1" applyFill="1" applyBorder="1" applyAlignment="1">
      <alignment horizontal="center" vertical="top"/>
    </xf>
    <xf numFmtId="166" fontId="45" fillId="0" borderId="47" xfId="1" applyNumberFormat="1" applyFont="1" applyBorder="1"/>
    <xf numFmtId="0" fontId="45" fillId="0" borderId="35" xfId="0" applyFont="1" applyBorder="1"/>
    <xf numFmtId="167" fontId="45" fillId="0" borderId="35" xfId="1" applyNumberFormat="1" applyFont="1" applyBorder="1"/>
    <xf numFmtId="0" fontId="47" fillId="0" borderId="47" xfId="20" applyFont="1" applyBorder="1" applyAlignment="1">
      <alignment horizontal="center" wrapText="1"/>
    </xf>
    <xf numFmtId="0" fontId="47" fillId="0" borderId="35" xfId="20" applyFont="1" applyBorder="1" applyAlignment="1">
      <alignment horizontal="center" wrapText="1"/>
    </xf>
    <xf numFmtId="168" fontId="48" fillId="3" borderId="35" xfId="20" applyNumberFormat="1" applyFont="1" applyFill="1" applyBorder="1" applyAlignment="1">
      <alignment horizontal="center" vertical="top"/>
    </xf>
    <xf numFmtId="0" fontId="45" fillId="0" borderId="47" xfId="0" applyFont="1" applyBorder="1"/>
    <xf numFmtId="166" fontId="45" fillId="0" borderId="50" xfId="0" applyNumberFormat="1" applyFont="1" applyBorder="1"/>
    <xf numFmtId="166" fontId="45" fillId="0" borderId="51" xfId="0" applyNumberFormat="1" applyFont="1" applyBorder="1"/>
    <xf numFmtId="0" fontId="45" fillId="0" borderId="51" xfId="0" applyFont="1" applyBorder="1"/>
    <xf numFmtId="166" fontId="45" fillId="0" borderId="50" xfId="1" applyNumberFormat="1" applyFont="1" applyBorder="1"/>
    <xf numFmtId="167" fontId="45" fillId="0" borderId="47" xfId="1" applyNumberFormat="1" applyFont="1" applyBorder="1"/>
    <xf numFmtId="166" fontId="45" fillId="0" borderId="35" xfId="1" applyNumberFormat="1" applyFont="1" applyBorder="1"/>
    <xf numFmtId="174" fontId="0" fillId="0" borderId="0" xfId="0" applyNumberFormat="1"/>
    <xf numFmtId="173" fontId="0" fillId="0" borderId="0" xfId="0" applyNumberFormat="1"/>
    <xf numFmtId="0" fontId="43" fillId="0" borderId="0" xfId="4" applyFont="1"/>
    <xf numFmtId="0" fontId="43" fillId="0" borderId="0" xfId="16" applyFont="1"/>
    <xf numFmtId="0" fontId="53" fillId="0" borderId="0" xfId="0" applyFont="1"/>
    <xf numFmtId="0" fontId="43" fillId="0" borderId="22" xfId="4" applyFont="1" applyBorder="1" applyAlignment="1">
      <alignment horizontal="center" wrapText="1"/>
    </xf>
    <xf numFmtId="0" fontId="43" fillId="0" borderId="52" xfId="4" applyFont="1" applyBorder="1" applyAlignment="1">
      <alignment horizontal="center" wrapText="1"/>
    </xf>
    <xf numFmtId="0" fontId="43" fillId="0" borderId="23" xfId="4" applyFont="1" applyBorder="1" applyAlignment="1">
      <alignment horizontal="center" wrapText="1"/>
    </xf>
    <xf numFmtId="0" fontId="43" fillId="2" borderId="25" xfId="4" applyFont="1" applyFill="1" applyBorder="1" applyAlignment="1">
      <alignment horizontal="left" vertical="top" wrapText="1"/>
    </xf>
    <xf numFmtId="164" fontId="43" fillId="3" borderId="24" xfId="4" applyNumberFormat="1" applyFont="1" applyFill="1" applyBorder="1" applyAlignment="1">
      <alignment horizontal="right" vertical="top"/>
    </xf>
    <xf numFmtId="168" fontId="43" fillId="3" borderId="53" xfId="4" applyNumberFormat="1" applyFont="1" applyFill="1" applyBorder="1" applyAlignment="1">
      <alignment horizontal="right" vertical="top"/>
    </xf>
    <xf numFmtId="168" fontId="43" fillId="3" borderId="26" xfId="4" applyNumberFormat="1" applyFont="1" applyFill="1" applyBorder="1" applyAlignment="1">
      <alignment horizontal="right" vertical="top"/>
    </xf>
    <xf numFmtId="0" fontId="43" fillId="2" borderId="29" xfId="4" applyFont="1" applyFill="1" applyBorder="1" applyAlignment="1">
      <alignment horizontal="left" vertical="top" wrapText="1"/>
    </xf>
    <xf numFmtId="164" fontId="43" fillId="3" borderId="27" xfId="4" applyNumberFormat="1" applyFont="1" applyFill="1" applyBorder="1" applyAlignment="1">
      <alignment horizontal="right" vertical="top"/>
    </xf>
    <xf numFmtId="168" fontId="43" fillId="3" borderId="54" xfId="4" applyNumberFormat="1" applyFont="1" applyFill="1" applyBorder="1" applyAlignment="1">
      <alignment horizontal="right" vertical="top"/>
    </xf>
    <xf numFmtId="168" fontId="43" fillId="3" borderId="30" xfId="4" applyNumberFormat="1" applyFont="1" applyFill="1" applyBorder="1" applyAlignment="1">
      <alignment horizontal="right" vertical="top"/>
    </xf>
    <xf numFmtId="0" fontId="43" fillId="3" borderId="30" xfId="4" applyFont="1" applyFill="1" applyBorder="1" applyAlignment="1">
      <alignment horizontal="left" vertical="top" wrapText="1"/>
    </xf>
    <xf numFmtId="0" fontId="43" fillId="3" borderId="54" xfId="4" applyFont="1" applyFill="1" applyBorder="1" applyAlignment="1">
      <alignment horizontal="left" vertical="top" wrapText="1"/>
    </xf>
    <xf numFmtId="164" fontId="43" fillId="3" borderId="32" xfId="4" applyNumberFormat="1" applyFont="1" applyFill="1" applyBorder="1" applyAlignment="1">
      <alignment horizontal="right" vertical="top"/>
    </xf>
    <xf numFmtId="168" fontId="43" fillId="3" borderId="33" xfId="4" applyNumberFormat="1" applyFont="1" applyFill="1" applyBorder="1" applyAlignment="1">
      <alignment horizontal="right" vertical="top"/>
    </xf>
    <xf numFmtId="0" fontId="43" fillId="3" borderId="33" xfId="4" applyFont="1" applyFill="1" applyBorder="1" applyAlignment="1">
      <alignment horizontal="left" vertical="top" wrapText="1"/>
    </xf>
    <xf numFmtId="0" fontId="43" fillId="3" borderId="34" xfId="4" applyFont="1" applyFill="1" applyBorder="1" applyAlignment="1">
      <alignment horizontal="left" vertical="top" wrapText="1"/>
    </xf>
    <xf numFmtId="0" fontId="43" fillId="0" borderId="22" xfId="16" applyFont="1" applyBorder="1" applyAlignment="1">
      <alignment horizontal="center" wrapText="1"/>
    </xf>
    <xf numFmtId="0" fontId="43" fillId="0" borderId="52" xfId="16" applyFont="1" applyBorder="1" applyAlignment="1">
      <alignment horizontal="center" wrapText="1"/>
    </xf>
    <xf numFmtId="0" fontId="43" fillId="0" borderId="23" xfId="16" applyFont="1" applyBorder="1" applyAlignment="1">
      <alignment horizontal="center" wrapText="1"/>
    </xf>
    <xf numFmtId="0" fontId="43" fillId="2" borderId="25" xfId="16" applyFont="1" applyFill="1" applyBorder="1" applyAlignment="1">
      <alignment horizontal="left" vertical="top" wrapText="1"/>
    </xf>
    <xf numFmtId="164" fontId="43" fillId="3" borderId="24" xfId="16" applyNumberFormat="1" applyFont="1" applyFill="1" applyBorder="1" applyAlignment="1">
      <alignment horizontal="right" vertical="top"/>
    </xf>
    <xf numFmtId="168" fontId="43" fillId="3" borderId="53" xfId="16" applyNumberFormat="1" applyFont="1" applyFill="1" applyBorder="1" applyAlignment="1">
      <alignment horizontal="right" vertical="top"/>
    </xf>
    <xf numFmtId="168" fontId="43" fillId="3" borderId="26" xfId="16" applyNumberFormat="1" applyFont="1" applyFill="1" applyBorder="1" applyAlignment="1">
      <alignment horizontal="right" vertical="top"/>
    </xf>
    <xf numFmtId="0" fontId="43" fillId="2" borderId="29" xfId="16" applyFont="1" applyFill="1" applyBorder="1" applyAlignment="1">
      <alignment horizontal="left" vertical="top" wrapText="1"/>
    </xf>
    <xf numFmtId="164" fontId="43" fillId="3" borderId="27" xfId="16" applyNumberFormat="1" applyFont="1" applyFill="1" applyBorder="1" applyAlignment="1">
      <alignment horizontal="right" vertical="top"/>
    </xf>
    <xf numFmtId="168" fontId="43" fillId="3" borderId="54" xfId="16" applyNumberFormat="1" applyFont="1" applyFill="1" applyBorder="1" applyAlignment="1">
      <alignment horizontal="right" vertical="top"/>
    </xf>
    <xf numFmtId="168" fontId="43" fillId="3" borderId="30" xfId="16" applyNumberFormat="1" applyFont="1" applyFill="1" applyBorder="1" applyAlignment="1">
      <alignment horizontal="right" vertical="top"/>
    </xf>
    <xf numFmtId="0" fontId="43" fillId="3" borderId="30" xfId="16" applyFont="1" applyFill="1" applyBorder="1" applyAlignment="1">
      <alignment horizontal="left" vertical="top" wrapText="1"/>
    </xf>
    <xf numFmtId="0" fontId="43" fillId="3" borderId="54" xfId="16" applyFont="1" applyFill="1" applyBorder="1" applyAlignment="1">
      <alignment horizontal="left" vertical="top" wrapText="1"/>
    </xf>
    <xf numFmtId="164" fontId="43" fillId="3" borderId="32" xfId="16" applyNumberFormat="1" applyFont="1" applyFill="1" applyBorder="1" applyAlignment="1">
      <alignment horizontal="right" vertical="top"/>
    </xf>
    <xf numFmtId="168" fontId="43" fillId="3" borderId="33" xfId="16" applyNumberFormat="1" applyFont="1" applyFill="1" applyBorder="1" applyAlignment="1">
      <alignment horizontal="right" vertical="top"/>
    </xf>
    <xf numFmtId="0" fontId="43" fillId="3" borderId="33" xfId="16" applyFont="1" applyFill="1" applyBorder="1" applyAlignment="1">
      <alignment horizontal="left" vertical="top" wrapText="1"/>
    </xf>
    <xf numFmtId="0" fontId="43" fillId="3" borderId="34" xfId="16" applyFont="1" applyFill="1" applyBorder="1" applyAlignment="1">
      <alignment horizontal="left" vertical="top" wrapText="1"/>
    </xf>
    <xf numFmtId="0" fontId="54" fillId="4" borderId="0" xfId="16" applyFont="1" applyFill="1" applyAlignment="1">
      <alignment vertical="center" wrapText="1"/>
    </xf>
    <xf numFmtId="0" fontId="54" fillId="4" borderId="0" xfId="16" applyFont="1" applyFill="1" applyAlignment="1">
      <alignment horizontal="left" vertical="top" wrapText="1"/>
    </xf>
    <xf numFmtId="0" fontId="54" fillId="4" borderId="0" xfId="16" applyFont="1" applyFill="1" applyAlignment="1">
      <alignment horizontal="left" vertical="top"/>
    </xf>
    <xf numFmtId="0" fontId="54" fillId="4" borderId="0" xfId="0" applyFont="1" applyFill="1"/>
    <xf numFmtId="0" fontId="54" fillId="0" borderId="0" xfId="0" applyFont="1"/>
    <xf numFmtId="0" fontId="54" fillId="4" borderId="0" xfId="16" quotePrefix="1" applyFont="1" applyFill="1" applyAlignment="1">
      <alignment horizontal="left" vertical="top" wrapText="1"/>
    </xf>
    <xf numFmtId="0" fontId="11" fillId="0" borderId="22" xfId="17" applyFont="1" applyBorder="1" applyAlignment="1">
      <alignment horizontal="center" wrapText="1"/>
    </xf>
    <xf numFmtId="164" fontId="12" fillId="3" borderId="24" xfId="17" applyNumberFormat="1" applyFont="1" applyFill="1" applyBorder="1" applyAlignment="1">
      <alignment horizontal="right" vertical="top"/>
    </xf>
    <xf numFmtId="0" fontId="11" fillId="2" borderId="25" xfId="17" applyFont="1" applyFill="1" applyBorder="1" applyAlignment="1">
      <alignment horizontal="left" vertical="top"/>
    </xf>
    <xf numFmtId="164" fontId="12" fillId="3" borderId="27" xfId="17" applyNumberFormat="1" applyFont="1" applyFill="1" applyBorder="1" applyAlignment="1">
      <alignment horizontal="right" vertical="top"/>
    </xf>
    <xf numFmtId="0" fontId="11" fillId="2" borderId="29" xfId="17" applyFont="1" applyFill="1" applyBorder="1" applyAlignment="1">
      <alignment horizontal="left" vertical="top"/>
    </xf>
    <xf numFmtId="164" fontId="12" fillId="3" borderId="32" xfId="17" applyNumberFormat="1" applyFont="1" applyFill="1" applyBorder="1" applyAlignment="1">
      <alignment horizontal="right" vertical="top"/>
    </xf>
    <xf numFmtId="0" fontId="11" fillId="2" borderId="31" xfId="17" applyFont="1" applyFill="1" applyBorder="1" applyAlignment="1">
      <alignment horizontal="left" vertical="top" wrapText="1"/>
    </xf>
    <xf numFmtId="0" fontId="11" fillId="2" borderId="31" xfId="8" applyFont="1" applyFill="1" applyBorder="1" applyAlignment="1">
      <alignment horizontal="left" vertical="top" wrapText="1"/>
    </xf>
    <xf numFmtId="164" fontId="12" fillId="3" borderId="32" xfId="8" applyNumberFormat="1" applyFont="1" applyFill="1" applyBorder="1" applyAlignment="1">
      <alignment horizontal="right" vertical="top"/>
    </xf>
    <xf numFmtId="168" fontId="12" fillId="3" borderId="33" xfId="8" applyNumberFormat="1" applyFont="1" applyFill="1" applyBorder="1" applyAlignment="1">
      <alignment horizontal="right" vertical="top"/>
    </xf>
    <xf numFmtId="0" fontId="12" fillId="3" borderId="34" xfId="8" applyFont="1" applyFill="1" applyBorder="1" applyAlignment="1">
      <alignment horizontal="left" vertical="top" wrapText="1"/>
    </xf>
    <xf numFmtId="0" fontId="3" fillId="0" borderId="0" xfId="4"/>
    <xf numFmtId="0" fontId="36" fillId="0" borderId="42" xfId="13" applyFont="1" applyBorder="1" applyAlignment="1">
      <alignment horizontal="justify" vertical="center" wrapText="1"/>
    </xf>
    <xf numFmtId="0" fontId="36" fillId="0" borderId="39" xfId="13" applyFont="1" applyBorder="1" applyAlignment="1">
      <alignment horizontal="justify" vertical="center" wrapText="1"/>
    </xf>
    <xf numFmtId="0" fontId="27" fillId="0" borderId="0" xfId="13" applyAlignment="1">
      <alignment horizontal="center"/>
    </xf>
    <xf numFmtId="0" fontId="36" fillId="0" borderId="37" xfId="13" applyFont="1" applyBorder="1" applyAlignment="1">
      <alignment horizontal="justify" vertical="center" wrapText="1"/>
    </xf>
    <xf numFmtId="0" fontId="27" fillId="0" borderId="40" xfId="13" applyBorder="1" applyAlignment="1">
      <alignment vertical="center" wrapText="1"/>
    </xf>
    <xf numFmtId="0" fontId="27" fillId="0" borderId="41" xfId="13" applyBorder="1" applyAlignment="1">
      <alignment vertical="center" wrapText="1"/>
    </xf>
    <xf numFmtId="173" fontId="29" fillId="0" borderId="38" xfId="13" applyNumberFormat="1" applyFont="1" applyBorder="1" applyAlignment="1">
      <alignment horizontal="center" vertical="center"/>
    </xf>
    <xf numFmtId="173" fontId="29" fillId="0" borderId="0" xfId="13" applyNumberFormat="1" applyFont="1" applyAlignment="1">
      <alignment horizontal="center" vertical="center"/>
    </xf>
    <xf numFmtId="0" fontId="33" fillId="0" borderId="0" xfId="13" applyFont="1" applyAlignment="1">
      <alignment horizontal="justify" vertical="center" wrapText="1"/>
    </xf>
    <xf numFmtId="0" fontId="28" fillId="0" borderId="0" xfId="13" applyFont="1" applyAlignment="1">
      <alignment horizontal="center" vertical="center"/>
    </xf>
    <xf numFmtId="173" fontId="29" fillId="0" borderId="37" xfId="13" applyNumberFormat="1" applyFont="1" applyBorder="1" applyAlignment="1">
      <alignment horizontal="center" vertical="center"/>
    </xf>
    <xf numFmtId="0" fontId="28" fillId="0" borderId="0" xfId="13" applyFont="1" applyAlignment="1">
      <alignment horizontal="center" vertical="center" wrapText="1"/>
    </xf>
    <xf numFmtId="0" fontId="29" fillId="0" borderId="0" xfId="13" applyFont="1" applyAlignment="1">
      <alignment horizontal="center" vertical="center"/>
    </xf>
    <xf numFmtId="0" fontId="30" fillId="9" borderId="0" xfId="13" applyFont="1" applyFill="1" applyAlignment="1">
      <alignment horizontal="center"/>
    </xf>
    <xf numFmtId="0" fontId="28" fillId="7" borderId="0" xfId="13" applyFont="1" applyFill="1" applyAlignment="1">
      <alignment horizontal="center" vertical="center" wrapText="1"/>
    </xf>
    <xf numFmtId="0" fontId="30" fillId="10" borderId="0" xfId="13" applyFont="1" applyFill="1" applyAlignment="1">
      <alignment horizontal="center"/>
    </xf>
    <xf numFmtId="0" fontId="31" fillId="11" borderId="0" xfId="13" applyFont="1" applyFill="1" applyAlignment="1">
      <alignment horizontal="center"/>
    </xf>
    <xf numFmtId="0" fontId="30" fillId="6" borderId="0" xfId="13" applyFont="1" applyFill="1" applyAlignment="1">
      <alignment horizontal="center"/>
    </xf>
    <xf numFmtId="0" fontId="30" fillId="8" borderId="0" xfId="13" applyFont="1" applyFill="1" applyAlignment="1">
      <alignment horizontal="center"/>
    </xf>
    <xf numFmtId="0" fontId="4" fillId="2" borderId="6" xfId="4" applyFont="1" applyFill="1" applyBorder="1" applyAlignment="1">
      <alignment horizontal="left" vertical="top" wrapText="1"/>
    </xf>
    <xf numFmtId="0" fontId="4" fillId="2" borderId="9" xfId="4" applyFont="1" applyFill="1" applyBorder="1" applyAlignment="1">
      <alignment horizontal="left" vertical="top" wrapText="1"/>
    </xf>
    <xf numFmtId="0" fontId="4" fillId="2" borderId="12" xfId="4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7" fillId="4" borderId="6" xfId="4" applyFont="1" applyFill="1" applyBorder="1" applyAlignment="1">
      <alignment horizontal="left" vertical="top" wrapText="1"/>
    </xf>
    <xf numFmtId="0" fontId="7" fillId="4" borderId="9" xfId="4" applyFont="1" applyFill="1" applyBorder="1" applyAlignment="1">
      <alignment horizontal="left" vertical="top" wrapText="1"/>
    </xf>
    <xf numFmtId="0" fontId="7" fillId="4" borderId="12" xfId="4" applyFont="1" applyFill="1" applyBorder="1" applyAlignment="1">
      <alignment horizontal="left" vertical="top" wrapText="1"/>
    </xf>
    <xf numFmtId="0" fontId="4" fillId="0" borderId="2" xfId="4" applyFont="1" applyBorder="1" applyAlignment="1">
      <alignment horizontal="center" wrapText="1"/>
    </xf>
    <xf numFmtId="0" fontId="4" fillId="0" borderId="0" xfId="4" applyFont="1" applyAlignment="1">
      <alignment horizontal="left" wrapText="1"/>
    </xf>
    <xf numFmtId="0" fontId="4" fillId="0" borderId="3" xfId="4" applyFont="1" applyBorder="1" applyAlignment="1">
      <alignment horizontal="left" wrapText="1"/>
    </xf>
    <xf numFmtId="0" fontId="4" fillId="0" borderId="1" xfId="4" applyFont="1" applyBorder="1" applyAlignment="1">
      <alignment horizontal="center" wrapText="1"/>
    </xf>
    <xf numFmtId="0" fontId="12" fillId="0" borderId="2" xfId="11" applyFont="1" applyBorder="1" applyAlignment="1">
      <alignment horizontal="center" wrapText="1"/>
    </xf>
    <xf numFmtId="0" fontId="12" fillId="0" borderId="5" xfId="11" applyFont="1" applyBorder="1" applyAlignment="1">
      <alignment horizontal="center" wrapText="1"/>
    </xf>
    <xf numFmtId="0" fontId="12" fillId="0" borderId="15" xfId="11" applyFont="1" applyBorder="1" applyAlignment="1">
      <alignment horizontal="center" wrapText="1"/>
    </xf>
    <xf numFmtId="0" fontId="12" fillId="0" borderId="21" xfId="11" applyFont="1" applyBorder="1" applyAlignment="1">
      <alignment horizontal="center" wrapText="1"/>
    </xf>
    <xf numFmtId="0" fontId="12" fillId="0" borderId="0" xfId="11" applyFont="1" applyAlignment="1">
      <alignment horizontal="left" wrapText="1"/>
    </xf>
    <xf numFmtId="0" fontId="12" fillId="0" borderId="3" xfId="11" applyFont="1" applyBorder="1" applyAlignment="1">
      <alignment horizontal="left" wrapText="1"/>
    </xf>
    <xf numFmtId="0" fontId="12" fillId="0" borderId="1" xfId="11" applyFont="1" applyBorder="1" applyAlignment="1">
      <alignment horizontal="center" wrapText="1"/>
    </xf>
    <xf numFmtId="0" fontId="12" fillId="2" borderId="9" xfId="11" applyFont="1" applyFill="1" applyBorder="1" applyAlignment="1">
      <alignment horizontal="left" vertical="top" wrapText="1"/>
    </xf>
    <xf numFmtId="0" fontId="12" fillId="2" borderId="12" xfId="11" applyFont="1" applyFill="1" applyBorder="1" applyAlignment="1">
      <alignment horizontal="left" vertical="top" wrapText="1"/>
    </xf>
    <xf numFmtId="0" fontId="12" fillId="2" borderId="6" xfId="11" applyFont="1" applyFill="1" applyBorder="1" applyAlignment="1">
      <alignment horizontal="left" vertical="top" wrapText="1"/>
    </xf>
    <xf numFmtId="0" fontId="24" fillId="0" borderId="1" xfId="11" applyFont="1" applyBorder="1" applyAlignment="1">
      <alignment horizontal="center" wrapText="1"/>
    </xf>
    <xf numFmtId="0" fontId="24" fillId="0" borderId="2" xfId="11" applyFont="1" applyBorder="1" applyAlignment="1">
      <alignment horizontal="center" wrapText="1"/>
    </xf>
    <xf numFmtId="0" fontId="25" fillId="4" borderId="9" xfId="4" applyFont="1" applyFill="1" applyBorder="1" applyAlignment="1">
      <alignment horizontal="left" vertical="top" wrapText="1"/>
    </xf>
    <xf numFmtId="0" fontId="25" fillId="4" borderId="12" xfId="4" applyFont="1" applyFill="1" applyBorder="1" applyAlignment="1">
      <alignment horizontal="left" vertical="top" wrapText="1"/>
    </xf>
    <xf numFmtId="0" fontId="24" fillId="2" borderId="9" xfId="12" applyFont="1" applyFill="1" applyBorder="1" applyAlignment="1">
      <alignment horizontal="left" vertical="top" wrapText="1"/>
    </xf>
    <xf numFmtId="0" fontId="24" fillId="2" borderId="18" xfId="12" applyFont="1" applyFill="1" applyBorder="1" applyAlignment="1">
      <alignment horizontal="center" vertical="top" wrapText="1"/>
    </xf>
    <xf numFmtId="0" fontId="24" fillId="2" borderId="0" xfId="12" applyFont="1" applyFill="1" applyAlignment="1">
      <alignment horizontal="center" vertical="top" wrapText="1"/>
    </xf>
    <xf numFmtId="0" fontId="24" fillId="2" borderId="19" xfId="12" applyFont="1" applyFill="1" applyBorder="1" applyAlignment="1">
      <alignment horizontal="center" vertical="top" wrapText="1"/>
    </xf>
    <xf numFmtId="0" fontId="24" fillId="0" borderId="0" xfId="11" applyFont="1" applyAlignment="1">
      <alignment horizontal="center" wrapText="1"/>
    </xf>
    <xf numFmtId="0" fontId="24" fillId="0" borderId="15" xfId="11" applyFont="1" applyBorder="1" applyAlignment="1">
      <alignment horizontal="center" wrapText="1"/>
    </xf>
    <xf numFmtId="0" fontId="18" fillId="0" borderId="0" xfId="9" applyFont="1" applyAlignment="1">
      <alignment horizontal="center" vertical="center" wrapText="1"/>
    </xf>
    <xf numFmtId="0" fontId="12" fillId="3" borderId="0" xfId="9" applyFont="1" applyFill="1"/>
    <xf numFmtId="0" fontId="5" fillId="0" borderId="0" xfId="9"/>
    <xf numFmtId="0" fontId="11" fillId="2" borderId="19" xfId="9" applyFont="1" applyFill="1" applyBorder="1" applyAlignment="1">
      <alignment horizontal="left" vertical="top" wrapText="1"/>
    </xf>
    <xf numFmtId="0" fontId="11" fillId="2" borderId="9" xfId="9" applyFont="1" applyFill="1" applyBorder="1" applyAlignment="1">
      <alignment horizontal="left" vertical="top" wrapText="1"/>
    </xf>
    <xf numFmtId="0" fontId="16" fillId="2" borderId="9" xfId="10" applyFont="1" applyFill="1" applyBorder="1" applyAlignment="1">
      <alignment horizontal="left" vertical="top" wrapText="1"/>
    </xf>
    <xf numFmtId="0" fontId="16" fillId="2" borderId="12" xfId="10" applyFont="1" applyFill="1" applyBorder="1" applyAlignment="1">
      <alignment horizontal="left" vertical="top" wrapText="1"/>
    </xf>
    <xf numFmtId="0" fontId="11" fillId="2" borderId="12" xfId="9" applyFont="1" applyFill="1" applyBorder="1" applyAlignment="1">
      <alignment horizontal="left" vertical="top" wrapText="1"/>
    </xf>
    <xf numFmtId="0" fontId="39" fillId="4" borderId="0" xfId="16" applyFont="1" applyFill="1" applyAlignment="1">
      <alignment horizontal="left" vertical="center" wrapText="1"/>
    </xf>
    <xf numFmtId="0" fontId="15" fillId="0" borderId="0" xfId="18" applyFont="1" applyAlignment="1">
      <alignment horizontal="left" wrapText="1"/>
    </xf>
    <xf numFmtId="0" fontId="15" fillId="0" borderId="3" xfId="18" applyFont="1" applyBorder="1" applyAlignment="1">
      <alignment horizontal="left" wrapText="1"/>
    </xf>
    <xf numFmtId="0" fontId="15" fillId="2" borderId="18" xfId="18" applyFont="1" applyFill="1" applyBorder="1" applyAlignment="1">
      <alignment horizontal="left" vertical="top" wrapText="1"/>
    </xf>
    <xf numFmtId="0" fontId="15" fillId="2" borderId="0" xfId="18" applyFont="1" applyFill="1" applyAlignment="1">
      <alignment horizontal="left" vertical="top" wrapText="1"/>
    </xf>
    <xf numFmtId="0" fontId="15" fillId="2" borderId="19" xfId="18" applyFont="1" applyFill="1" applyBorder="1" applyAlignment="1">
      <alignment horizontal="left" vertical="top" wrapText="1"/>
    </xf>
    <xf numFmtId="0" fontId="15" fillId="2" borderId="3" xfId="18" applyFont="1" applyFill="1" applyBorder="1" applyAlignment="1">
      <alignment horizontal="left" vertical="top" wrapText="1"/>
    </xf>
    <xf numFmtId="0" fontId="15" fillId="0" borderId="1" xfId="18" applyFont="1" applyBorder="1" applyAlignment="1">
      <alignment horizontal="center" wrapText="1"/>
    </xf>
    <xf numFmtId="0" fontId="15" fillId="0" borderId="2" xfId="18" applyFont="1" applyBorder="1" applyAlignment="1">
      <alignment horizontal="center" wrapText="1"/>
    </xf>
    <xf numFmtId="0" fontId="15" fillId="0" borderId="15" xfId="18" applyFont="1" applyBorder="1" applyAlignment="1">
      <alignment horizontal="center" wrapText="1"/>
    </xf>
    <xf numFmtId="0" fontId="15" fillId="2" borderId="43" xfId="18" applyFont="1" applyFill="1" applyBorder="1" applyAlignment="1">
      <alignment horizontal="left" vertical="top" wrapText="1"/>
    </xf>
    <xf numFmtId="0" fontId="52" fillId="0" borderId="0" xfId="16" applyFont="1" applyAlignment="1">
      <alignment horizontal="center" vertical="center" wrapText="1"/>
    </xf>
    <xf numFmtId="0" fontId="43" fillId="0" borderId="3" xfId="16" applyFont="1" applyBorder="1" applyAlignment="1">
      <alignment horizontal="left" wrapText="1"/>
    </xf>
    <xf numFmtId="0" fontId="43" fillId="2" borderId="25" xfId="16" applyFont="1" applyFill="1" applyBorder="1" applyAlignment="1">
      <alignment horizontal="left" vertical="top" wrapText="1"/>
    </xf>
    <xf numFmtId="0" fontId="43" fillId="2" borderId="29" xfId="16" applyFont="1" applyFill="1" applyBorder="1" applyAlignment="1">
      <alignment horizontal="left" vertical="top" wrapText="1"/>
    </xf>
    <xf numFmtId="0" fontId="43" fillId="2" borderId="31" xfId="16" applyFont="1" applyFill="1" applyBorder="1" applyAlignment="1">
      <alignment horizontal="left" vertical="top" wrapText="1"/>
    </xf>
    <xf numFmtId="0" fontId="52" fillId="0" borderId="0" xfId="4" applyFont="1" applyAlignment="1">
      <alignment horizontal="center" vertical="center" wrapText="1"/>
    </xf>
    <xf numFmtId="0" fontId="43" fillId="0" borderId="3" xfId="4" applyFont="1" applyBorder="1" applyAlignment="1">
      <alignment horizontal="left" wrapText="1"/>
    </xf>
    <xf numFmtId="0" fontId="43" fillId="2" borderId="25" xfId="4" applyFont="1" applyFill="1" applyBorder="1" applyAlignment="1">
      <alignment horizontal="left" vertical="top" wrapText="1"/>
    </xf>
    <xf numFmtId="0" fontId="43" fillId="2" borderId="29" xfId="4" applyFont="1" applyFill="1" applyBorder="1" applyAlignment="1">
      <alignment horizontal="left" vertical="top" wrapText="1"/>
    </xf>
    <xf numFmtId="0" fontId="43" fillId="2" borderId="31" xfId="4" applyFont="1" applyFill="1" applyBorder="1" applyAlignment="1">
      <alignment horizontal="left" vertical="top" wrapText="1"/>
    </xf>
    <xf numFmtId="0" fontId="46" fillId="0" borderId="48" xfId="0" applyFont="1" applyBorder="1" applyAlignment="1">
      <alignment horizontal="center" vertical="top" wrapText="1"/>
    </xf>
    <xf numFmtId="0" fontId="46" fillId="0" borderId="49" xfId="0" applyFont="1" applyBorder="1" applyAlignment="1">
      <alignment horizontal="center" vertical="top" wrapText="1"/>
    </xf>
    <xf numFmtId="0" fontId="46" fillId="0" borderId="47" xfId="0" applyFont="1" applyBorder="1" applyAlignment="1">
      <alignment horizontal="center" vertical="top" wrapText="1"/>
    </xf>
    <xf numFmtId="0" fontId="46" fillId="0" borderId="35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37" xfId="0" applyFont="1" applyBorder="1" applyAlignment="1">
      <alignment horizontal="center" vertical="top" wrapText="1"/>
    </xf>
    <xf numFmtId="166" fontId="48" fillId="3" borderId="47" xfId="1" applyNumberFormat="1" applyFont="1" applyFill="1" applyBorder="1" applyAlignment="1">
      <alignment horizontal="center" vertical="top"/>
    </xf>
    <xf numFmtId="166" fontId="48" fillId="3" borderId="37" xfId="1" applyNumberFormat="1" applyFont="1" applyFill="1" applyBorder="1" applyAlignment="1">
      <alignment horizontal="center" vertical="top"/>
    </xf>
    <xf numFmtId="166" fontId="48" fillId="3" borderId="47" xfId="1" applyNumberFormat="1" applyFont="1" applyFill="1" applyBorder="1" applyAlignment="1">
      <alignment horizontal="left" vertical="top"/>
    </xf>
    <xf numFmtId="166" fontId="48" fillId="3" borderId="35" xfId="1" applyNumberFormat="1" applyFont="1" applyFill="1" applyBorder="1" applyAlignment="1">
      <alignment horizontal="left" vertical="top"/>
    </xf>
    <xf numFmtId="166" fontId="48" fillId="3" borderId="47" xfId="1" applyNumberFormat="1" applyFont="1" applyFill="1" applyBorder="1" applyAlignment="1">
      <alignment horizontal="center" vertical="center"/>
    </xf>
    <xf numFmtId="166" fontId="48" fillId="3" borderId="35" xfId="1" applyNumberFormat="1" applyFont="1" applyFill="1" applyBorder="1" applyAlignment="1">
      <alignment horizontal="center" vertical="center"/>
    </xf>
  </cellXfs>
  <cellStyles count="21">
    <cellStyle name="Migliaia" xfId="1" builtinId="3"/>
    <cellStyle name="Normale" xfId="0" builtinId="0"/>
    <cellStyle name="Normale 2" xfId="13" xr:uid="{BA3E5B78-1345-4CF7-98D6-E63AF2677BA4}"/>
    <cellStyle name="Normale_appendici" xfId="18" xr:uid="{E65D548C-19DD-4D45-995A-AD52F2045074}"/>
    <cellStyle name="Normale_Foglio1" xfId="4" xr:uid="{9DACB493-4E44-4C78-865D-36A993976BA5}"/>
    <cellStyle name="Normale_Foglio1_1" xfId="16" xr:uid="{E8B08E76-4D90-4A8D-A508-16722A147088}"/>
    <cellStyle name="Normale_Foglio2" xfId="7" xr:uid="{90DB1FE5-EC58-473D-8574-8C9B5FF32F81}"/>
    <cellStyle name="Normale_Foglio2 (2)" xfId="8" xr:uid="{466806ED-8EE6-42BD-88D0-5A2EB6856B4A}"/>
    <cellStyle name="Normale_Foglio2_1" xfId="17" xr:uid="{1D692BEE-5D66-4829-9DC0-F495F47313A3}"/>
    <cellStyle name="Normale_Foglio3" xfId="5" xr:uid="{95DF8F54-9028-4840-9A83-B0D86951BFDD}"/>
    <cellStyle name="Normale_Foglio3_1" xfId="6" xr:uid="{026F3753-DB73-457D-AF63-14B08AD85A20}"/>
    <cellStyle name="Normale_Foglio5" xfId="12" xr:uid="{AE3C2D38-3FD0-4A38-A1E5-AEEA3D747E8D}"/>
    <cellStyle name="Normale_Foglio5_1" xfId="11" xr:uid="{8F4A37A6-958E-4641-8228-D67AA0DAD5A6}"/>
    <cellStyle name="Normale_Foglio6" xfId="10" xr:uid="{9EA67D43-C0C5-466A-BC06-82EA89BF9532}"/>
    <cellStyle name="Normale_Foglio6_1" xfId="9" xr:uid="{E3849240-546D-4DB0-B913-F615F1B6B856}"/>
    <cellStyle name="Normale_tabelle" xfId="19" xr:uid="{CD8B438C-AAD3-4679-971D-D5F86554B7F6}"/>
    <cellStyle name="Normale_tabelle_1" xfId="20" xr:uid="{F542EE33-5242-47FD-BF6C-270B68B29167}"/>
    <cellStyle name="Percentuale" xfId="3" builtinId="5"/>
    <cellStyle name="Percentuale 2" xfId="15" xr:uid="{E140725A-72C3-46AB-8D43-43E7865357F9}"/>
    <cellStyle name="Valuta" xfId="2" builtinId="4"/>
    <cellStyle name="Valuta 2" xfId="14" xr:uid="{2A171482-A74B-4CA0-A935-271AC203F7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442916857615019E-2"/>
          <c:y val="2.990145149393816E-2"/>
          <c:w val="0.90615673040869893"/>
          <c:h val="0.76559102776661203"/>
        </c:manualLayout>
      </c:layout>
      <c:areaChart>
        <c:grouping val="standard"/>
        <c:varyColors val="0"/>
        <c:ser>
          <c:idx val="4"/>
          <c:order val="4"/>
          <c:tx>
            <c:strRef>
              <c:f>'fig 1'!$I$1</c:f>
              <c:strCache>
                <c:ptCount val="1"/>
                <c:pt idx="0">
                  <c:v> Incremento 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solidFill>
                <a:sysClr val="windowText" lastClr="000000"/>
              </a:solidFill>
              <a:prstDash val="sysDash"/>
            </a:ln>
            <a:effectLst/>
          </c:spPr>
          <c:val>
            <c:numRef>
              <c:f>'fig 1'!$I$2:$I$195</c:f>
              <c:numCache>
                <c:formatCode>_(* #,##0.00_);_(* \(#,##0.00\);_(* "-"??_);_(@_)</c:formatCode>
                <c:ptCount val="194"/>
                <c:pt idx="0">
                  <c:v>8.471634615384616</c:v>
                </c:pt>
                <c:pt idx="1">
                  <c:v>8.4711538461538467</c:v>
                </c:pt>
                <c:pt idx="2">
                  <c:v>8.4317307692307697</c:v>
                </c:pt>
                <c:pt idx="3">
                  <c:v>8.4230769230769234</c:v>
                </c:pt>
                <c:pt idx="4">
                  <c:v>8.4067307692307693</c:v>
                </c:pt>
                <c:pt idx="5">
                  <c:v>8.3942307692307701</c:v>
                </c:pt>
                <c:pt idx="6">
                  <c:v>8.375</c:v>
                </c:pt>
                <c:pt idx="7">
                  <c:v>8.2788461538461533</c:v>
                </c:pt>
                <c:pt idx="8">
                  <c:v>8.1966346153846157</c:v>
                </c:pt>
                <c:pt idx="9">
                  <c:v>8.1884615384615387</c:v>
                </c:pt>
                <c:pt idx="10">
                  <c:v>8.1586538461538467</c:v>
                </c:pt>
                <c:pt idx="11">
                  <c:v>8.134615384615385</c:v>
                </c:pt>
                <c:pt idx="12">
                  <c:v>8.0384615384615383</c:v>
                </c:pt>
                <c:pt idx="13">
                  <c:v>8.034134615384616</c:v>
                </c:pt>
                <c:pt idx="14">
                  <c:v>8.0288461538461533</c:v>
                </c:pt>
                <c:pt idx="15">
                  <c:v>7.967307692307692</c:v>
                </c:pt>
                <c:pt idx="16">
                  <c:v>7.9615384615384617</c:v>
                </c:pt>
                <c:pt idx="17">
                  <c:v>7.9423076923076925</c:v>
                </c:pt>
                <c:pt idx="18">
                  <c:v>7.9317307692307697</c:v>
                </c:pt>
                <c:pt idx="19">
                  <c:v>7.8634615384615385</c:v>
                </c:pt>
                <c:pt idx="20">
                  <c:v>7.7980769230769234</c:v>
                </c:pt>
                <c:pt idx="21">
                  <c:v>7.7884615384615383</c:v>
                </c:pt>
                <c:pt idx="22">
                  <c:v>7.782692307692308</c:v>
                </c:pt>
                <c:pt idx="23">
                  <c:v>7.7014423076923073</c:v>
                </c:pt>
                <c:pt idx="24">
                  <c:v>7.6201923076923075</c:v>
                </c:pt>
                <c:pt idx="25">
                  <c:v>7.5576923076923075</c:v>
                </c:pt>
                <c:pt idx="26">
                  <c:v>7.5</c:v>
                </c:pt>
                <c:pt idx="27">
                  <c:v>7.4423076923076925</c:v>
                </c:pt>
                <c:pt idx="28">
                  <c:v>7.4134615384615383</c:v>
                </c:pt>
                <c:pt idx="29">
                  <c:v>7.392788461538462</c:v>
                </c:pt>
                <c:pt idx="30">
                  <c:v>7.3788461538461538</c:v>
                </c:pt>
                <c:pt idx="31">
                  <c:v>7.376442307692308</c:v>
                </c:pt>
                <c:pt idx="32">
                  <c:v>7.3173076923076925</c:v>
                </c:pt>
                <c:pt idx="33">
                  <c:v>7.2956730769230766</c:v>
                </c:pt>
                <c:pt idx="34">
                  <c:v>7.2692307692307692</c:v>
                </c:pt>
                <c:pt idx="35">
                  <c:v>7.1730769230769234</c:v>
                </c:pt>
                <c:pt idx="36">
                  <c:v>7.133173076923077</c:v>
                </c:pt>
                <c:pt idx="37">
                  <c:v>7.125</c:v>
                </c:pt>
                <c:pt idx="38">
                  <c:v>7.0769230769230766</c:v>
                </c:pt>
                <c:pt idx="39">
                  <c:v>6.9807692307692308</c:v>
                </c:pt>
                <c:pt idx="40">
                  <c:v>6.9706730769230774</c:v>
                </c:pt>
                <c:pt idx="41">
                  <c:v>6.8365384615384617</c:v>
                </c:pt>
                <c:pt idx="42">
                  <c:v>6.7274038461538463</c:v>
                </c:pt>
                <c:pt idx="43">
                  <c:v>6.6923076923076925</c:v>
                </c:pt>
                <c:pt idx="44">
                  <c:v>6.6442307692307692</c:v>
                </c:pt>
                <c:pt idx="45">
                  <c:v>6.5961538461538458</c:v>
                </c:pt>
                <c:pt idx="46">
                  <c:v>6.5649038461538458</c:v>
                </c:pt>
                <c:pt idx="47">
                  <c:v>6.5480769230769234</c:v>
                </c:pt>
                <c:pt idx="48">
                  <c:v>6.4038461538461542</c:v>
                </c:pt>
                <c:pt idx="49">
                  <c:v>6.3557692307692308</c:v>
                </c:pt>
                <c:pt idx="50">
                  <c:v>6.3461538461538458</c:v>
                </c:pt>
                <c:pt idx="51">
                  <c:v>6.3216346153846157</c:v>
                </c:pt>
                <c:pt idx="52">
                  <c:v>6.259615384615385</c:v>
                </c:pt>
                <c:pt idx="53">
                  <c:v>6.2307692307692308</c:v>
                </c:pt>
                <c:pt idx="54">
                  <c:v>6.2115384615384617</c:v>
                </c:pt>
                <c:pt idx="55">
                  <c:v>6.1836538461538462</c:v>
                </c:pt>
                <c:pt idx="56">
                  <c:v>6.1591346153846152</c:v>
                </c:pt>
                <c:pt idx="57">
                  <c:v>6.115384615384615</c:v>
                </c:pt>
                <c:pt idx="58">
                  <c:v>5.9966346153846155</c:v>
                </c:pt>
                <c:pt idx="59">
                  <c:v>5.9153846153846157</c:v>
                </c:pt>
                <c:pt idx="60">
                  <c:v>5.907692307692308</c:v>
                </c:pt>
                <c:pt idx="61">
                  <c:v>5.9019230769230768</c:v>
                </c:pt>
                <c:pt idx="62">
                  <c:v>5.875</c:v>
                </c:pt>
                <c:pt idx="63">
                  <c:v>5.8346153846153843</c:v>
                </c:pt>
                <c:pt idx="64">
                  <c:v>5.8269230769230766</c:v>
                </c:pt>
                <c:pt idx="65">
                  <c:v>5.7533653846153845</c:v>
                </c:pt>
                <c:pt idx="66">
                  <c:v>5.7307692307692308</c:v>
                </c:pt>
                <c:pt idx="67">
                  <c:v>5.634615384615385</c:v>
                </c:pt>
                <c:pt idx="68">
                  <c:v>5.5504807692307692</c:v>
                </c:pt>
                <c:pt idx="69">
                  <c:v>5.5384615384615383</c:v>
                </c:pt>
                <c:pt idx="70">
                  <c:v>5.509615384615385</c:v>
                </c:pt>
                <c:pt idx="71">
                  <c:v>5.4365384615384613</c:v>
                </c:pt>
                <c:pt idx="72">
                  <c:v>5.4283653846153843</c:v>
                </c:pt>
                <c:pt idx="73">
                  <c:v>5.4230769230769234</c:v>
                </c:pt>
                <c:pt idx="74">
                  <c:v>5.3961538461538456</c:v>
                </c:pt>
                <c:pt idx="75">
                  <c:v>5.3942307692307692</c:v>
                </c:pt>
                <c:pt idx="76">
                  <c:v>5.3475961538461538</c:v>
                </c:pt>
                <c:pt idx="77">
                  <c:v>5.3076923076923084</c:v>
                </c:pt>
                <c:pt idx="78">
                  <c:v>5.2985576923076918</c:v>
                </c:pt>
                <c:pt idx="79">
                  <c:v>5.296153846153846</c:v>
                </c:pt>
                <c:pt idx="80">
                  <c:v>5.25</c:v>
                </c:pt>
                <c:pt idx="81">
                  <c:v>5.1538461538461542</c:v>
                </c:pt>
                <c:pt idx="82">
                  <c:v>5.1038461538461544</c:v>
                </c:pt>
                <c:pt idx="83">
                  <c:v>4.9615384615384617</c:v>
                </c:pt>
                <c:pt idx="84">
                  <c:v>4.9413461538461538</c:v>
                </c:pt>
                <c:pt idx="85">
                  <c:v>4.8461538461538458</c:v>
                </c:pt>
                <c:pt idx="86">
                  <c:v>4.8278846153846153</c:v>
                </c:pt>
                <c:pt idx="87">
                  <c:v>4.7884615384615383</c:v>
                </c:pt>
                <c:pt idx="88">
                  <c:v>4.7793269230769235</c:v>
                </c:pt>
                <c:pt idx="89">
                  <c:v>4.7307692307692308</c:v>
                </c:pt>
                <c:pt idx="90">
                  <c:v>4.6730769230769234</c:v>
                </c:pt>
                <c:pt idx="91">
                  <c:v>4.616826923076923</c:v>
                </c:pt>
                <c:pt idx="92">
                  <c:v>4.5865384615384617</c:v>
                </c:pt>
                <c:pt idx="93">
                  <c:v>4.5355769230769232</c:v>
                </c:pt>
                <c:pt idx="94">
                  <c:v>4.5</c:v>
                </c:pt>
                <c:pt idx="95">
                  <c:v>4.4951923076923084</c:v>
                </c:pt>
                <c:pt idx="96">
                  <c:v>4.4543269230769234</c:v>
                </c:pt>
                <c:pt idx="97">
                  <c:v>4.384615384615385</c:v>
                </c:pt>
                <c:pt idx="98">
                  <c:v>4.373557692307692</c:v>
                </c:pt>
                <c:pt idx="99">
                  <c:v>4.3326923076923078</c:v>
                </c:pt>
                <c:pt idx="100">
                  <c:v>4.2923076923076922</c:v>
                </c:pt>
                <c:pt idx="101">
                  <c:v>4.2110576923076923</c:v>
                </c:pt>
                <c:pt idx="102">
                  <c:v>4.1923076923076916</c:v>
                </c:pt>
                <c:pt idx="103">
                  <c:v>4.1538461538461542</c:v>
                </c:pt>
                <c:pt idx="104">
                  <c:v>4.1298076923076916</c:v>
                </c:pt>
                <c:pt idx="105">
                  <c:v>4.0961538461538458</c:v>
                </c:pt>
                <c:pt idx="106">
                  <c:v>4.0649038461538458</c:v>
                </c:pt>
                <c:pt idx="107">
                  <c:v>3.967307692307692</c:v>
                </c:pt>
                <c:pt idx="108">
                  <c:v>3.8865384615384615</c:v>
                </c:pt>
                <c:pt idx="109">
                  <c:v>3.865384615384615</c:v>
                </c:pt>
                <c:pt idx="110">
                  <c:v>3.8076923076923084</c:v>
                </c:pt>
                <c:pt idx="111">
                  <c:v>3.8052884615384617</c:v>
                </c:pt>
                <c:pt idx="112">
                  <c:v>3.724038461538461</c:v>
                </c:pt>
                <c:pt idx="113">
                  <c:v>3.7115384615384617</c:v>
                </c:pt>
                <c:pt idx="114">
                  <c:v>3.6591346153846152</c:v>
                </c:pt>
                <c:pt idx="115">
                  <c:v>3.657692307692308</c:v>
                </c:pt>
                <c:pt idx="116">
                  <c:v>3.6427884615384611</c:v>
                </c:pt>
                <c:pt idx="117">
                  <c:v>3.5615384615384613</c:v>
                </c:pt>
                <c:pt idx="118">
                  <c:v>3.5192307692307692</c:v>
                </c:pt>
                <c:pt idx="119">
                  <c:v>3.4802884615384615</c:v>
                </c:pt>
                <c:pt idx="120">
                  <c:v>3.4615384615384617</c:v>
                </c:pt>
                <c:pt idx="121">
                  <c:v>3.4153846153846157</c:v>
                </c:pt>
                <c:pt idx="122">
                  <c:v>3.3182692307692303</c:v>
                </c:pt>
                <c:pt idx="123">
                  <c:v>3.2307692307692308</c:v>
                </c:pt>
                <c:pt idx="124">
                  <c:v>3.1557692307692307</c:v>
                </c:pt>
                <c:pt idx="125">
                  <c:v>3.0980769230769232</c:v>
                </c:pt>
                <c:pt idx="126">
                  <c:v>3.0826923076923078</c:v>
                </c:pt>
                <c:pt idx="127">
                  <c:v>3.0745192307692308</c:v>
                </c:pt>
                <c:pt idx="128">
                  <c:v>3</c:v>
                </c:pt>
                <c:pt idx="129">
                  <c:v>2.993269230769231</c:v>
                </c:pt>
                <c:pt idx="130">
                  <c:v>2.9423076923076916</c:v>
                </c:pt>
                <c:pt idx="131">
                  <c:v>2.9124999999999996</c:v>
                </c:pt>
                <c:pt idx="132">
                  <c:v>2.8312499999999998</c:v>
                </c:pt>
                <c:pt idx="133">
                  <c:v>2.7903846153846157</c:v>
                </c:pt>
                <c:pt idx="134">
                  <c:v>2.7576923076923077</c:v>
                </c:pt>
                <c:pt idx="135">
                  <c:v>2.75</c:v>
                </c:pt>
                <c:pt idx="136">
                  <c:v>2.7115384615384617</c:v>
                </c:pt>
                <c:pt idx="137">
                  <c:v>2.6687500000000002</c:v>
                </c:pt>
                <c:pt idx="138">
                  <c:v>2.6538461538461542</c:v>
                </c:pt>
                <c:pt idx="139">
                  <c:v>2.5384615384615383</c:v>
                </c:pt>
                <c:pt idx="140">
                  <c:v>2.5125000000000002</c:v>
                </c:pt>
                <c:pt idx="141">
                  <c:v>2.5096153846153841</c:v>
                </c:pt>
                <c:pt idx="142">
                  <c:v>2.506730769230769</c:v>
                </c:pt>
                <c:pt idx="143">
                  <c:v>2.4903846153846159</c:v>
                </c:pt>
                <c:pt idx="144">
                  <c:v>2.3442307692307693</c:v>
                </c:pt>
                <c:pt idx="145">
                  <c:v>2.2692307692307692</c:v>
                </c:pt>
                <c:pt idx="146">
                  <c:v>2.25</c:v>
                </c:pt>
                <c:pt idx="147">
                  <c:v>2.1923076923076916</c:v>
                </c:pt>
                <c:pt idx="148">
                  <c:v>2.1817307692307697</c:v>
                </c:pt>
                <c:pt idx="149">
                  <c:v>2.1009615384615383</c:v>
                </c:pt>
                <c:pt idx="150">
                  <c:v>2.100480769230769</c:v>
                </c:pt>
                <c:pt idx="151">
                  <c:v>2.0769230769230775</c:v>
                </c:pt>
                <c:pt idx="152">
                  <c:v>2.0355769230769223</c:v>
                </c:pt>
                <c:pt idx="153">
                  <c:v>1.9870192307692305</c:v>
                </c:pt>
                <c:pt idx="154">
                  <c:v>1.9384615384615387</c:v>
                </c:pt>
                <c:pt idx="155">
                  <c:v>1.8572115384615389</c:v>
                </c:pt>
                <c:pt idx="156">
                  <c:v>1.7884615384615383</c:v>
                </c:pt>
                <c:pt idx="157">
                  <c:v>1.7326923076923082</c:v>
                </c:pt>
                <c:pt idx="158">
                  <c:v>1.6899038461538467</c:v>
                </c:pt>
                <c:pt idx="159">
                  <c:v>1.6038461538461535</c:v>
                </c:pt>
                <c:pt idx="160">
                  <c:v>1.5956730769230774</c:v>
                </c:pt>
                <c:pt idx="161">
                  <c:v>1.5576923076923084</c:v>
                </c:pt>
                <c:pt idx="162">
                  <c:v>1.5</c:v>
                </c:pt>
                <c:pt idx="163">
                  <c:v>1.4927884615384617</c:v>
                </c:pt>
                <c:pt idx="164">
                  <c:v>1.4326923076923084</c:v>
                </c:pt>
                <c:pt idx="165">
                  <c:v>1.3442307692307693</c:v>
                </c:pt>
                <c:pt idx="166">
                  <c:v>1.3076923076923084</c:v>
                </c:pt>
                <c:pt idx="167">
                  <c:v>1.304326923076923</c:v>
                </c:pt>
                <c:pt idx="168">
                  <c:v>1.2615384615384615</c:v>
                </c:pt>
                <c:pt idx="169">
                  <c:v>1.2014423076923082</c:v>
                </c:pt>
                <c:pt idx="170">
                  <c:v>1.1759615384615385</c:v>
                </c:pt>
                <c:pt idx="171">
                  <c:v>1.0134615384615389</c:v>
                </c:pt>
                <c:pt idx="172">
                  <c:v>1.0048076923076916</c:v>
                </c:pt>
                <c:pt idx="173">
                  <c:v>0.92307692307692335</c:v>
                </c:pt>
                <c:pt idx="174">
                  <c:v>0.83365384615384741</c:v>
                </c:pt>
                <c:pt idx="175">
                  <c:v>0.82692307692307665</c:v>
                </c:pt>
                <c:pt idx="176">
                  <c:v>0.74807692307692264</c:v>
                </c:pt>
                <c:pt idx="177">
                  <c:v>0.69230769230769162</c:v>
                </c:pt>
                <c:pt idx="178">
                  <c:v>0.66923076923076863</c:v>
                </c:pt>
                <c:pt idx="179">
                  <c:v>0.66249999999999964</c:v>
                </c:pt>
                <c:pt idx="180">
                  <c:v>0.64519230769230873</c:v>
                </c:pt>
                <c:pt idx="181">
                  <c:v>0.63461538461538325</c:v>
                </c:pt>
                <c:pt idx="182">
                  <c:v>0.58653846153846168</c:v>
                </c:pt>
                <c:pt idx="183">
                  <c:v>0.57644230769230731</c:v>
                </c:pt>
                <c:pt idx="184">
                  <c:v>0.55961538461538396</c:v>
                </c:pt>
                <c:pt idx="185">
                  <c:v>0.49086538461538431</c:v>
                </c:pt>
                <c:pt idx="186">
                  <c:v>0.40528846153846132</c:v>
                </c:pt>
                <c:pt idx="187">
                  <c:v>0.37980769230769162</c:v>
                </c:pt>
                <c:pt idx="188">
                  <c:v>0.3461538461538467</c:v>
                </c:pt>
                <c:pt idx="189">
                  <c:v>0.31971153846153832</c:v>
                </c:pt>
                <c:pt idx="190">
                  <c:v>0.30288461538461675</c:v>
                </c:pt>
                <c:pt idx="191">
                  <c:v>0.14855769230769234</c:v>
                </c:pt>
                <c:pt idx="192">
                  <c:v>9.7115384615383604E-2</c:v>
                </c:pt>
                <c:pt idx="193">
                  <c:v>6.298076923076934E-2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CE-4E2F-ABE8-89484DBCB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8739888"/>
        <c:axId val="818740968"/>
      </c:areaChart>
      <c:lineChart>
        <c:grouping val="standard"/>
        <c:varyColors val="0"/>
        <c:ser>
          <c:idx val="0"/>
          <c:order val="0"/>
          <c:tx>
            <c:strRef>
              <c:f>'fig 1'!$E$1</c:f>
              <c:strCache>
                <c:ptCount val="1"/>
                <c:pt idx="0">
                  <c:v>Retribuzione oraria lorda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'fig 1'!$D$2:$D$498</c:f>
              <c:numCache>
                <c:formatCode>_-* #,##0_-;\-* #,##0_-;_-* "-"??_-;_-@_-</c:formatCode>
                <c:ptCount val="497"/>
                <c:pt idx="0">
                  <c:v>1034.3187021337519</c:v>
                </c:pt>
                <c:pt idx="1">
                  <c:v>1276.6026155185193</c:v>
                </c:pt>
                <c:pt idx="2">
                  <c:v>3355.091758899267</c:v>
                </c:pt>
                <c:pt idx="3">
                  <c:v>34212.843131511014</c:v>
                </c:pt>
                <c:pt idx="4">
                  <c:v>36633.956605304629</c:v>
                </c:pt>
                <c:pt idx="5">
                  <c:v>37677.841295113525</c:v>
                </c:pt>
                <c:pt idx="6">
                  <c:v>39110.998509374556</c:v>
                </c:pt>
                <c:pt idx="7">
                  <c:v>74159.828573281557</c:v>
                </c:pt>
                <c:pt idx="8">
                  <c:v>75055.992479238717</c:v>
                </c:pt>
                <c:pt idx="9">
                  <c:v>75527.788436985342</c:v>
                </c:pt>
                <c:pt idx="10">
                  <c:v>76411.7681263876</c:v>
                </c:pt>
                <c:pt idx="11">
                  <c:v>86209.269315058118</c:v>
                </c:pt>
                <c:pt idx="12">
                  <c:v>277279.68878357956</c:v>
                </c:pt>
                <c:pt idx="13">
                  <c:v>278012.00876811257</c:v>
                </c:pt>
                <c:pt idx="14">
                  <c:v>280253.24203868979</c:v>
                </c:pt>
                <c:pt idx="15">
                  <c:v>280435.59545852023</c:v>
                </c:pt>
                <c:pt idx="16">
                  <c:v>280773.33788334817</c:v>
                </c:pt>
                <c:pt idx="17">
                  <c:v>292218.49231273134</c:v>
                </c:pt>
                <c:pt idx="18">
                  <c:v>292499.91956148169</c:v>
                </c:pt>
                <c:pt idx="19">
                  <c:v>294129.30462833802</c:v>
                </c:pt>
                <c:pt idx="20">
                  <c:v>310584.59794168349</c:v>
                </c:pt>
                <c:pt idx="21">
                  <c:v>310887.63480020326</c:v>
                </c:pt>
                <c:pt idx="22">
                  <c:v>314286.18019461317</c:v>
                </c:pt>
                <c:pt idx="23">
                  <c:v>315327.21683820034</c:v>
                </c:pt>
                <c:pt idx="24">
                  <c:v>323358.24389163102</c:v>
                </c:pt>
                <c:pt idx="25">
                  <c:v>349636.5822132841</c:v>
                </c:pt>
                <c:pt idx="26">
                  <c:v>350858.37530614238</c:v>
                </c:pt>
                <c:pt idx="27">
                  <c:v>360850.59533934738</c:v>
                </c:pt>
                <c:pt idx="28">
                  <c:v>361651.18751219718</c:v>
                </c:pt>
                <c:pt idx="29">
                  <c:v>364058.32509745465</c:v>
                </c:pt>
                <c:pt idx="30">
                  <c:v>366574.47851801326</c:v>
                </c:pt>
                <c:pt idx="31">
                  <c:v>378598.21752308088</c:v>
                </c:pt>
                <c:pt idx="32">
                  <c:v>386785.57435918349</c:v>
                </c:pt>
                <c:pt idx="33">
                  <c:v>391496.92346362403</c:v>
                </c:pt>
                <c:pt idx="34">
                  <c:v>401246.84020048589</c:v>
                </c:pt>
                <c:pt idx="35">
                  <c:v>404871.86890069227</c:v>
                </c:pt>
                <c:pt idx="36">
                  <c:v>409539.95367309538</c:v>
                </c:pt>
                <c:pt idx="37">
                  <c:v>411307.41831539717</c:v>
                </c:pt>
                <c:pt idx="38">
                  <c:v>429146.08081445436</c:v>
                </c:pt>
                <c:pt idx="39">
                  <c:v>434825.95562010782</c:v>
                </c:pt>
                <c:pt idx="40">
                  <c:v>460916.03874341585</c:v>
                </c:pt>
                <c:pt idx="41">
                  <c:v>466096.48796145583</c:v>
                </c:pt>
                <c:pt idx="42">
                  <c:v>467652.92918471026</c:v>
                </c:pt>
                <c:pt idx="43">
                  <c:v>489035.50610069162</c:v>
                </c:pt>
                <c:pt idx="44">
                  <c:v>489766.04820625193</c:v>
                </c:pt>
                <c:pt idx="45">
                  <c:v>639131.52882934082</c:v>
                </c:pt>
                <c:pt idx="46">
                  <c:v>701659.96732256783</c:v>
                </c:pt>
                <c:pt idx="47">
                  <c:v>702996.62660244212</c:v>
                </c:pt>
                <c:pt idx="48">
                  <c:v>710068.43401930132</c:v>
                </c:pt>
                <c:pt idx="49">
                  <c:v>716798.13893191353</c:v>
                </c:pt>
                <c:pt idx="50">
                  <c:v>718728.1770012168</c:v>
                </c:pt>
                <c:pt idx="51">
                  <c:v>721746.59994298883</c:v>
                </c:pt>
                <c:pt idx="52">
                  <c:v>722216.40068648255</c:v>
                </c:pt>
                <c:pt idx="53">
                  <c:v>723402.67369218648</c:v>
                </c:pt>
                <c:pt idx="54">
                  <c:v>725729.58477905253</c:v>
                </c:pt>
                <c:pt idx="55">
                  <c:v>726082.00841560215</c:v>
                </c:pt>
                <c:pt idx="56">
                  <c:v>754815.52341195312</c:v>
                </c:pt>
                <c:pt idx="57">
                  <c:v>833088.54911478865</c:v>
                </c:pt>
                <c:pt idx="58">
                  <c:v>834653.36002947076</c:v>
                </c:pt>
                <c:pt idx="59">
                  <c:v>835055.02636593219</c:v>
                </c:pt>
                <c:pt idx="60">
                  <c:v>837159.40391881042</c:v>
                </c:pt>
                <c:pt idx="61">
                  <c:v>837813.39680174971</c:v>
                </c:pt>
                <c:pt idx="62">
                  <c:v>839400.870341848</c:v>
                </c:pt>
                <c:pt idx="63">
                  <c:v>840248.5118517105</c:v>
                </c:pt>
                <c:pt idx="64">
                  <c:v>844197.87907941244</c:v>
                </c:pt>
                <c:pt idx="65">
                  <c:v>971469.32730483275</c:v>
                </c:pt>
                <c:pt idx="66">
                  <c:v>972863.10331132333</c:v>
                </c:pt>
                <c:pt idx="67">
                  <c:v>994427.91699217749</c:v>
                </c:pt>
                <c:pt idx="68">
                  <c:v>994612.14349131915</c:v>
                </c:pt>
                <c:pt idx="69">
                  <c:v>1005133.6411683952</c:v>
                </c:pt>
                <c:pt idx="70">
                  <c:v>1006506.2928581951</c:v>
                </c:pt>
                <c:pt idx="71">
                  <c:v>1007108.4451066321</c:v>
                </c:pt>
                <c:pt idx="72">
                  <c:v>1007730.1634302583</c:v>
                </c:pt>
                <c:pt idx="73">
                  <c:v>1008544.7126477795</c:v>
                </c:pt>
                <c:pt idx="74">
                  <c:v>1009148.4433673546</c:v>
                </c:pt>
                <c:pt idx="75">
                  <c:v>1010182.7620694883</c:v>
                </c:pt>
                <c:pt idx="76">
                  <c:v>1038335.6736440406</c:v>
                </c:pt>
                <c:pt idx="77">
                  <c:v>1038729.4565541295</c:v>
                </c:pt>
                <c:pt idx="78">
                  <c:v>1040609.9040723928</c:v>
                </c:pt>
                <c:pt idx="79">
                  <c:v>1043789.0358961687</c:v>
                </c:pt>
                <c:pt idx="80">
                  <c:v>1055162.5300809259</c:v>
                </c:pt>
                <c:pt idx="81">
                  <c:v>1061334.4006911805</c:v>
                </c:pt>
                <c:pt idx="82">
                  <c:v>1061517.9032082909</c:v>
                </c:pt>
                <c:pt idx="83">
                  <c:v>1084980.899380377</c:v>
                </c:pt>
                <c:pt idx="84">
                  <c:v>1353806.1233965142</c:v>
                </c:pt>
                <c:pt idx="85">
                  <c:v>1354756.6317951337</c:v>
                </c:pt>
                <c:pt idx="86">
                  <c:v>1355094.4101878272</c:v>
                </c:pt>
                <c:pt idx="87">
                  <c:v>1358709.9604115642</c:v>
                </c:pt>
                <c:pt idx="88">
                  <c:v>1360339.3454784206</c:v>
                </c:pt>
                <c:pt idx="89">
                  <c:v>1361516.3506371917</c:v>
                </c:pt>
                <c:pt idx="90">
                  <c:v>1369661.4285226541</c:v>
                </c:pt>
                <c:pt idx="91">
                  <c:v>1370159.5880331064</c:v>
                </c:pt>
                <c:pt idx="92">
                  <c:v>1374448.3815171351</c:v>
                </c:pt>
                <c:pt idx="93">
                  <c:v>1436835.3573538063</c:v>
                </c:pt>
                <c:pt idx="94">
                  <c:v>1439104.8075677033</c:v>
                </c:pt>
                <c:pt idx="95">
                  <c:v>1441116.2454698023</c:v>
                </c:pt>
                <c:pt idx="96">
                  <c:v>1446533.4894844326</c:v>
                </c:pt>
                <c:pt idx="97">
                  <c:v>1472500.6449704643</c:v>
                </c:pt>
                <c:pt idx="98">
                  <c:v>1474487.0115772381</c:v>
                </c:pt>
                <c:pt idx="99">
                  <c:v>1475028.1112652114</c:v>
                </c:pt>
                <c:pt idx="100">
                  <c:v>1477903.0844844743</c:v>
                </c:pt>
                <c:pt idx="101">
                  <c:v>1479269.8018824582</c:v>
                </c:pt>
                <c:pt idx="102">
                  <c:v>1780261.8707836727</c:v>
                </c:pt>
                <c:pt idx="103">
                  <c:v>1780617.5984764756</c:v>
                </c:pt>
                <c:pt idx="104">
                  <c:v>2127449.4180906527</c:v>
                </c:pt>
                <c:pt idx="105">
                  <c:v>2129917.8147146874</c:v>
                </c:pt>
                <c:pt idx="106">
                  <c:v>2132073.317540193</c:v>
                </c:pt>
                <c:pt idx="107">
                  <c:v>2136498.2472355622</c:v>
                </c:pt>
                <c:pt idx="108">
                  <c:v>2136902.5771327415</c:v>
                </c:pt>
                <c:pt idx="109">
                  <c:v>2139293.1214130451</c:v>
                </c:pt>
                <c:pt idx="110">
                  <c:v>2161284.811893065</c:v>
                </c:pt>
                <c:pt idx="111">
                  <c:v>2163017.8201133194</c:v>
                </c:pt>
                <c:pt idx="112">
                  <c:v>2227339.8543852014</c:v>
                </c:pt>
                <c:pt idx="113">
                  <c:v>2231700.2249807646</c:v>
                </c:pt>
                <c:pt idx="114">
                  <c:v>2232912.9084169785</c:v>
                </c:pt>
                <c:pt idx="115">
                  <c:v>2234506.7830357789</c:v>
                </c:pt>
                <c:pt idx="116">
                  <c:v>2235438.125595571</c:v>
                </c:pt>
                <c:pt idx="117">
                  <c:v>2235714.7868817686</c:v>
                </c:pt>
                <c:pt idx="118">
                  <c:v>2248728.8841065955</c:v>
                </c:pt>
                <c:pt idx="119">
                  <c:v>2259435.9226339231</c:v>
                </c:pt>
                <c:pt idx="120">
                  <c:v>2271547.0016052946</c:v>
                </c:pt>
                <c:pt idx="121">
                  <c:v>2271731.3583788197</c:v>
                </c:pt>
                <c:pt idx="122">
                  <c:v>2552596.0095814187</c:v>
                </c:pt>
                <c:pt idx="123">
                  <c:v>2789439.2775400179</c:v>
                </c:pt>
                <c:pt idx="124">
                  <c:v>2789927.1849694522</c:v>
                </c:pt>
                <c:pt idx="125">
                  <c:v>2790714.855263731</c:v>
                </c:pt>
                <c:pt idx="126">
                  <c:v>2792155.1388378758</c:v>
                </c:pt>
                <c:pt idx="127">
                  <c:v>2798456.537936891</c:v>
                </c:pt>
                <c:pt idx="128">
                  <c:v>2801393.9608225692</c:v>
                </c:pt>
                <c:pt idx="129">
                  <c:v>2801875.5652401317</c:v>
                </c:pt>
                <c:pt idx="130">
                  <c:v>2805209.531022639</c:v>
                </c:pt>
                <c:pt idx="131">
                  <c:v>2894329.6663996843</c:v>
                </c:pt>
                <c:pt idx="132">
                  <c:v>2899210.6869469159</c:v>
                </c:pt>
                <c:pt idx="133">
                  <c:v>2899482.8723112177</c:v>
                </c:pt>
                <c:pt idx="134">
                  <c:v>2902273.0873967842</c:v>
                </c:pt>
                <c:pt idx="135">
                  <c:v>2929119.0649448684</c:v>
                </c:pt>
                <c:pt idx="136">
                  <c:v>2929721.8947732556</c:v>
                </c:pt>
                <c:pt idx="137">
                  <c:v>2935284.9631492184</c:v>
                </c:pt>
                <c:pt idx="138">
                  <c:v>2956764.4191351319</c:v>
                </c:pt>
                <c:pt idx="139">
                  <c:v>2957624.1877648304</c:v>
                </c:pt>
                <c:pt idx="140">
                  <c:v>2960580.3419363312</c:v>
                </c:pt>
                <c:pt idx="141">
                  <c:v>2961316.4072801638</c:v>
                </c:pt>
                <c:pt idx="142">
                  <c:v>3398302.6742374874</c:v>
                </c:pt>
                <c:pt idx="143">
                  <c:v>3398380.5765331346</c:v>
                </c:pt>
                <c:pt idx="144">
                  <c:v>3398933.7299523451</c:v>
                </c:pt>
                <c:pt idx="145">
                  <c:v>3404430.4804904354</c:v>
                </c:pt>
                <c:pt idx="146">
                  <c:v>3405581.4780565975</c:v>
                </c:pt>
                <c:pt idx="147">
                  <c:v>3406118.0501636681</c:v>
                </c:pt>
                <c:pt idx="148">
                  <c:v>3409938.5135121755</c:v>
                </c:pt>
                <c:pt idx="149">
                  <c:v>3410930.6077219923</c:v>
                </c:pt>
                <c:pt idx="150">
                  <c:v>3498412.1371921888</c:v>
                </c:pt>
                <c:pt idx="151">
                  <c:v>3568745.7675660355</c:v>
                </c:pt>
                <c:pt idx="152">
                  <c:v>3569707.4232184994</c:v>
                </c:pt>
                <c:pt idx="153">
                  <c:v>3570627.61824601</c:v>
                </c:pt>
                <c:pt idx="154">
                  <c:v>3596938.0384972095</c:v>
                </c:pt>
                <c:pt idx="155">
                  <c:v>3602371.0965582873</c:v>
                </c:pt>
                <c:pt idx="156">
                  <c:v>3736218.1241049669</c:v>
                </c:pt>
                <c:pt idx="157">
                  <c:v>3736632.1762289675</c:v>
                </c:pt>
                <c:pt idx="158">
                  <c:v>4067689.2253343319</c:v>
                </c:pt>
                <c:pt idx="159">
                  <c:v>4068384.4408673993</c:v>
                </c:pt>
                <c:pt idx="160">
                  <c:v>4083661.6710693813</c:v>
                </c:pt>
                <c:pt idx="161">
                  <c:v>4083786.893503252</c:v>
                </c:pt>
                <c:pt idx="162">
                  <c:v>4111109.8146826425</c:v>
                </c:pt>
                <c:pt idx="163">
                  <c:v>4112929.4087539855</c:v>
                </c:pt>
                <c:pt idx="164">
                  <c:v>4143165.2100046114</c:v>
                </c:pt>
                <c:pt idx="165">
                  <c:v>4143635.0107481051</c:v>
                </c:pt>
                <c:pt idx="166">
                  <c:v>4156389.2876366046</c:v>
                </c:pt>
                <c:pt idx="167">
                  <c:v>4156779.680070872</c:v>
                </c:pt>
                <c:pt idx="168">
                  <c:v>4235847.8271527831</c:v>
                </c:pt>
                <c:pt idx="169">
                  <c:v>4236140.5697610928</c:v>
                </c:pt>
                <c:pt idx="170">
                  <c:v>4240342.4786996897</c:v>
                </c:pt>
                <c:pt idx="171">
                  <c:v>4242145.0017098328</c:v>
                </c:pt>
                <c:pt idx="172">
                  <c:v>4250536.4005284561</c:v>
                </c:pt>
                <c:pt idx="173">
                  <c:v>4268775.0154432328</c:v>
                </c:pt>
                <c:pt idx="174">
                  <c:v>5258953.7417768342</c:v>
                </c:pt>
                <c:pt idx="175">
                  <c:v>5284233.3769744495</c:v>
                </c:pt>
                <c:pt idx="176">
                  <c:v>5285366.371452623</c:v>
                </c:pt>
                <c:pt idx="177">
                  <c:v>5285642.1226858562</c:v>
                </c:pt>
                <c:pt idx="178">
                  <c:v>5285917.8739190893</c:v>
                </c:pt>
                <c:pt idx="179">
                  <c:v>5286322.2038162686</c:v>
                </c:pt>
                <c:pt idx="180">
                  <c:v>5289601.4083244661</c:v>
                </c:pt>
                <c:pt idx="181">
                  <c:v>5291753.4999410016</c:v>
                </c:pt>
                <c:pt idx="182">
                  <c:v>5295694.8649247726</c:v>
                </c:pt>
                <c:pt idx="183">
                  <c:v>5296656.1756945606</c:v>
                </c:pt>
                <c:pt idx="184">
                  <c:v>5300096.9978517666</c:v>
                </c:pt>
                <c:pt idx="185">
                  <c:v>5300936.3871852346</c:v>
                </c:pt>
                <c:pt idx="186">
                  <c:v>5484682.4018480862</c:v>
                </c:pt>
                <c:pt idx="187">
                  <c:v>5485025.6255914792</c:v>
                </c:pt>
                <c:pt idx="188">
                  <c:v>5572427.3296571001</c:v>
                </c:pt>
                <c:pt idx="189">
                  <c:v>5573640.0130933141</c:v>
                </c:pt>
                <c:pt idx="190">
                  <c:v>5573913.5143247573</c:v>
                </c:pt>
                <c:pt idx="191">
                  <c:v>5581276.1241769027</c:v>
                </c:pt>
                <c:pt idx="192">
                  <c:v>5581542.8047704305</c:v>
                </c:pt>
                <c:pt idx="193">
                  <c:v>5581822.6800595364</c:v>
                </c:pt>
                <c:pt idx="194">
                  <c:v>6179147.0614569681</c:v>
                </c:pt>
                <c:pt idx="195">
                  <c:v>6179573.396280502</c:v>
                </c:pt>
                <c:pt idx="196">
                  <c:v>6179756.8476352179</c:v>
                </c:pt>
                <c:pt idx="197">
                  <c:v>6188513.1503723469</c:v>
                </c:pt>
                <c:pt idx="198">
                  <c:v>6195148.7976495968</c:v>
                </c:pt>
                <c:pt idx="199">
                  <c:v>6195428.6729387026</c:v>
                </c:pt>
                <c:pt idx="200">
                  <c:v>6196119.620234902</c:v>
                </c:pt>
                <c:pt idx="201">
                  <c:v>6215597.4973869147</c:v>
                </c:pt>
                <c:pt idx="202">
                  <c:v>6215861.7479449855</c:v>
                </c:pt>
                <c:pt idx="203">
                  <c:v>6222032.7256737454</c:v>
                </c:pt>
                <c:pt idx="204">
                  <c:v>6223459.7515163841</c:v>
                </c:pt>
                <c:pt idx="205">
                  <c:v>6224186.7626924636</c:v>
                </c:pt>
                <c:pt idx="206">
                  <c:v>6224631.2703055246</c:v>
                </c:pt>
                <c:pt idx="207">
                  <c:v>6226671.8068774063</c:v>
                </c:pt>
                <c:pt idx="208">
                  <c:v>6226928.8535086224</c:v>
                </c:pt>
                <c:pt idx="209">
                  <c:v>6278383.0590799106</c:v>
                </c:pt>
                <c:pt idx="210">
                  <c:v>6303788.2184239551</c:v>
                </c:pt>
                <c:pt idx="211">
                  <c:v>6304950.2233140375</c:v>
                </c:pt>
                <c:pt idx="212">
                  <c:v>6307755.6764876945</c:v>
                </c:pt>
                <c:pt idx="213">
                  <c:v>6311333.4078089735</c:v>
                </c:pt>
                <c:pt idx="214">
                  <c:v>6655826.3578541027</c:v>
                </c:pt>
                <c:pt idx="215">
                  <c:v>6664944.3330603633</c:v>
                </c:pt>
                <c:pt idx="216">
                  <c:v>6667914.6135068107</c:v>
                </c:pt>
                <c:pt idx="217">
                  <c:v>6669892.3859152561</c:v>
                </c:pt>
                <c:pt idx="218">
                  <c:v>6670189.5031099282</c:v>
                </c:pt>
                <c:pt idx="219">
                  <c:v>6675414.1640512655</c:v>
                </c:pt>
                <c:pt idx="220">
                  <c:v>6676330.5222771568</c:v>
                </c:pt>
                <c:pt idx="221">
                  <c:v>7963898.4935720321</c:v>
                </c:pt>
                <c:pt idx="222">
                  <c:v>7967772.2767374869</c:v>
                </c:pt>
                <c:pt idx="223">
                  <c:v>7968309.6587222274</c:v>
                </c:pt>
                <c:pt idx="224">
                  <c:v>7974718.7784706289</c:v>
                </c:pt>
                <c:pt idx="225">
                  <c:v>7984296.6676845532</c:v>
                </c:pt>
                <c:pt idx="226">
                  <c:v>7984722.6521576028</c:v>
                </c:pt>
                <c:pt idx="227">
                  <c:v>8308069.167591962</c:v>
                </c:pt>
                <c:pt idx="228">
                  <c:v>8311020.1092191329</c:v>
                </c:pt>
                <c:pt idx="229">
                  <c:v>8324834.2701424947</c:v>
                </c:pt>
                <c:pt idx="230">
                  <c:v>8328136.7733673472</c:v>
                </c:pt>
                <c:pt idx="231">
                  <c:v>8335717.6252008649</c:v>
                </c:pt>
                <c:pt idx="232">
                  <c:v>8338399.5894543678</c:v>
                </c:pt>
                <c:pt idx="233">
                  <c:v>8345690.5107210446</c:v>
                </c:pt>
                <c:pt idx="234">
                  <c:v>8375882.5439662384</c:v>
                </c:pt>
                <c:pt idx="235">
                  <c:v>8376855.5410803491</c:v>
                </c:pt>
                <c:pt idx="236">
                  <c:v>8381962.9440884748</c:v>
                </c:pt>
                <c:pt idx="237">
                  <c:v>8383030.3025116911</c:v>
                </c:pt>
                <c:pt idx="238">
                  <c:v>9622611.1191194076</c:v>
                </c:pt>
                <c:pt idx="239">
                  <c:v>9623082.2817950305</c:v>
                </c:pt>
                <c:pt idx="240">
                  <c:v>9624042.4678046778</c:v>
                </c:pt>
                <c:pt idx="241">
                  <c:v>9625040.2907590643</c:v>
                </c:pt>
                <c:pt idx="242">
                  <c:v>9628387.8908199109</c:v>
                </c:pt>
                <c:pt idx="243">
                  <c:v>9631139.6754489001</c:v>
                </c:pt>
                <c:pt idx="244">
                  <c:v>9639126.3292650133</c:v>
                </c:pt>
                <c:pt idx="245">
                  <c:v>9872456.5185323693</c:v>
                </c:pt>
                <c:pt idx="246">
                  <c:v>9875917.2512162738</c:v>
                </c:pt>
                <c:pt idx="247">
                  <c:v>9877231.3960629422</c:v>
                </c:pt>
                <c:pt idx="248">
                  <c:v>9878435.9479609281</c:v>
                </c:pt>
                <c:pt idx="249">
                  <c:v>9886890.0542916432</c:v>
                </c:pt>
                <c:pt idx="250">
                  <c:v>9896802.450746676</c:v>
                </c:pt>
                <c:pt idx="251">
                  <c:v>9901270.4858525991</c:v>
                </c:pt>
                <c:pt idx="252">
                  <c:v>9904079.2818055972</c:v>
                </c:pt>
                <c:pt idx="253">
                  <c:v>9911230.7597150393</c:v>
                </c:pt>
                <c:pt idx="254">
                  <c:v>10024425.50528352</c:v>
                </c:pt>
                <c:pt idx="255">
                  <c:v>10025752.805132171</c:v>
                </c:pt>
                <c:pt idx="256">
                  <c:v>11253306.512370968</c:v>
                </c:pt>
                <c:pt idx="257">
                  <c:v>11254844.110114377</c:v>
                </c:pt>
                <c:pt idx="258">
                  <c:v>11257207.959144097</c:v>
                </c:pt>
                <c:pt idx="259">
                  <c:v>11277351.792370489</c:v>
                </c:pt>
                <c:pt idx="260">
                  <c:v>11278421.185448352</c:v>
                </c:pt>
                <c:pt idx="261">
                  <c:v>11278635.184859177</c:v>
                </c:pt>
                <c:pt idx="262">
                  <c:v>11282871.765821675</c:v>
                </c:pt>
                <c:pt idx="263">
                  <c:v>11285558.221485075</c:v>
                </c:pt>
                <c:pt idx="264">
                  <c:v>11286753.275571015</c:v>
                </c:pt>
                <c:pt idx="265">
                  <c:v>11779610.400218716</c:v>
                </c:pt>
                <c:pt idx="266">
                  <c:v>11780719.630248411</c:v>
                </c:pt>
                <c:pt idx="267">
                  <c:v>11793112.170982594</c:v>
                </c:pt>
                <c:pt idx="268">
                  <c:v>11794252.813712141</c:v>
                </c:pt>
                <c:pt idx="269">
                  <c:v>11802856.654565198</c:v>
                </c:pt>
                <c:pt idx="270">
                  <c:v>11839873.740479434</c:v>
                </c:pt>
                <c:pt idx="271">
                  <c:v>11840232.188526547</c:v>
                </c:pt>
                <c:pt idx="272">
                  <c:v>11841687.326960826</c:v>
                </c:pt>
                <c:pt idx="273">
                  <c:v>11842228.742320986</c:v>
                </c:pt>
                <c:pt idx="274">
                  <c:v>11844711.63954936</c:v>
                </c:pt>
                <c:pt idx="275">
                  <c:v>11845280.15592611</c:v>
                </c:pt>
                <c:pt idx="276">
                  <c:v>11845744.686127674</c:v>
                </c:pt>
                <c:pt idx="277">
                  <c:v>11848203.081100039</c:v>
                </c:pt>
                <c:pt idx="278">
                  <c:v>11848955.314743308</c:v>
                </c:pt>
                <c:pt idx="279">
                  <c:v>13868218.567944789</c:v>
                </c:pt>
                <c:pt idx="280">
                  <c:v>13868587.28149184</c:v>
                </c:pt>
                <c:pt idx="281">
                  <c:v>13871875.017629368</c:v>
                </c:pt>
                <c:pt idx="282">
                  <c:v>13873373.147066677</c:v>
                </c:pt>
                <c:pt idx="283">
                  <c:v>13874407.346050138</c:v>
                </c:pt>
                <c:pt idx="284">
                  <c:v>13878175.523418272</c:v>
                </c:pt>
                <c:pt idx="285">
                  <c:v>13878514.954243558</c:v>
                </c:pt>
                <c:pt idx="286">
                  <c:v>13882398.888854694</c:v>
                </c:pt>
                <c:pt idx="287">
                  <c:v>13885720.734465156</c:v>
                </c:pt>
                <c:pt idx="288">
                  <c:v>13888187.62013052</c:v>
                </c:pt>
                <c:pt idx="289">
                  <c:v>13889222.069790525</c:v>
                </c:pt>
                <c:pt idx="290">
                  <c:v>13892403.142214013</c:v>
                </c:pt>
                <c:pt idx="291">
                  <c:v>13893022.676244531</c:v>
                </c:pt>
                <c:pt idx="292">
                  <c:v>13893649.955292113</c:v>
                </c:pt>
                <c:pt idx="293">
                  <c:v>14024584.420000369</c:v>
                </c:pt>
                <c:pt idx="294">
                  <c:v>14031719.888533304</c:v>
                </c:pt>
                <c:pt idx="295">
                  <c:v>14215604.624061201</c:v>
                </c:pt>
                <c:pt idx="296">
                  <c:v>14222181.569999279</c:v>
                </c:pt>
                <c:pt idx="297">
                  <c:v>14222635.746917015</c:v>
                </c:pt>
                <c:pt idx="298">
                  <c:v>14225422.148611236</c:v>
                </c:pt>
                <c:pt idx="299">
                  <c:v>14226299.215503942</c:v>
                </c:pt>
                <c:pt idx="300">
                  <c:v>14228675.877159411</c:v>
                </c:pt>
                <c:pt idx="301">
                  <c:v>14232467.45782811</c:v>
                </c:pt>
                <c:pt idx="302">
                  <c:v>15235093.026930477</c:v>
                </c:pt>
                <c:pt idx="303">
                  <c:v>15263794.472419972</c:v>
                </c:pt>
                <c:pt idx="304">
                  <c:v>15264814.80428621</c:v>
                </c:pt>
                <c:pt idx="305">
                  <c:v>15265947.972168755</c:v>
                </c:pt>
                <c:pt idx="306">
                  <c:v>15274575.449464923</c:v>
                </c:pt>
                <c:pt idx="307">
                  <c:v>15277442.63167851</c:v>
                </c:pt>
                <c:pt idx="308">
                  <c:v>15277817.497313295</c:v>
                </c:pt>
                <c:pt idx="309">
                  <c:v>15279280.085257659</c:v>
                </c:pt>
                <c:pt idx="310">
                  <c:v>15281262.971726742</c:v>
                </c:pt>
                <c:pt idx="311">
                  <c:v>15364723.305925608</c:v>
                </c:pt>
                <c:pt idx="312">
                  <c:v>15364919.373240981</c:v>
                </c:pt>
                <c:pt idx="313">
                  <c:v>15366516.499283005</c:v>
                </c:pt>
                <c:pt idx="314">
                  <c:v>15370971.397065837</c:v>
                </c:pt>
                <c:pt idx="315">
                  <c:v>15416581.463798758</c:v>
                </c:pt>
                <c:pt idx="316">
                  <c:v>15420691.801099578</c:v>
                </c:pt>
                <c:pt idx="317">
                  <c:v>15421950.773293098</c:v>
                </c:pt>
                <c:pt idx="318">
                  <c:v>15429355.149093941</c:v>
                </c:pt>
                <c:pt idx="319">
                  <c:v>15447996.33117009</c:v>
                </c:pt>
                <c:pt idx="320">
                  <c:v>15448583.989759075</c:v>
                </c:pt>
                <c:pt idx="321">
                  <c:v>15448900.529506262</c:v>
                </c:pt>
                <c:pt idx="322">
                  <c:v>16089909.999327799</c:v>
                </c:pt>
                <c:pt idx="323">
                  <c:v>16391019.910105906</c:v>
                </c:pt>
                <c:pt idx="324">
                  <c:v>16413192.45362228</c:v>
                </c:pt>
                <c:pt idx="325">
                  <c:v>16417080.06692946</c:v>
                </c:pt>
                <c:pt idx="326">
                  <c:v>16419565.12623517</c:v>
                </c:pt>
                <c:pt idx="327">
                  <c:v>16422804.836720159</c:v>
                </c:pt>
                <c:pt idx="328">
                  <c:v>16504890.802151117</c:v>
                </c:pt>
                <c:pt idx="329">
                  <c:v>16556617.226790145</c:v>
                </c:pt>
                <c:pt idx="330">
                  <c:v>16557881.217450617</c:v>
                </c:pt>
                <c:pt idx="331">
                  <c:v>16568256.427055584</c:v>
                </c:pt>
                <c:pt idx="332">
                  <c:v>16569859.914206253</c:v>
                </c:pt>
                <c:pt idx="333">
                  <c:v>16575839.146410916</c:v>
                </c:pt>
                <c:pt idx="334">
                  <c:v>17438815.205218572</c:v>
                </c:pt>
                <c:pt idx="335">
                  <c:v>17471329.824012745</c:v>
                </c:pt>
                <c:pt idx="336">
                  <c:v>17474944.115462728</c:v>
                </c:pt>
                <c:pt idx="337">
                  <c:v>17475646.324219167</c:v>
                </c:pt>
                <c:pt idx="338">
                  <c:v>17478534.003018714</c:v>
                </c:pt>
                <c:pt idx="339">
                  <c:v>17479179.674571551</c:v>
                </c:pt>
                <c:pt idx="340">
                  <c:v>17480147.009508263</c:v>
                </c:pt>
                <c:pt idx="341">
                  <c:v>17485300.107700367</c:v>
                </c:pt>
                <c:pt idx="342">
                  <c:v>17491892.488884237</c:v>
                </c:pt>
                <c:pt idx="343">
                  <c:v>17492547.738555394</c:v>
                </c:pt>
                <c:pt idx="344">
                  <c:v>17493473.241575863</c:v>
                </c:pt>
                <c:pt idx="345">
                  <c:v>17568098.847927406</c:v>
                </c:pt>
                <c:pt idx="346">
                  <c:v>17569721.50799907</c:v>
                </c:pt>
                <c:pt idx="347">
                  <c:v>17571318.634041093</c:v>
                </c:pt>
                <c:pt idx="348">
                  <c:v>17575708.895651177</c:v>
                </c:pt>
                <c:pt idx="349">
                  <c:v>17576735.862520978</c:v>
                </c:pt>
                <c:pt idx="350">
                  <c:v>17580745.527416002</c:v>
                </c:pt>
                <c:pt idx="351">
                  <c:v>17583585.102778658</c:v>
                </c:pt>
                <c:pt idx="352">
                  <c:v>17881969.866089523</c:v>
                </c:pt>
                <c:pt idx="353">
                  <c:v>17883180.379112963</c:v>
                </c:pt>
                <c:pt idx="354">
                  <c:v>17884249.772190828</c:v>
                </c:pt>
                <c:pt idx="355">
                  <c:v>17889472.464420702</c:v>
                </c:pt>
                <c:pt idx="356">
                  <c:v>17890127.71409186</c:v>
                </c:pt>
                <c:pt idx="357">
                  <c:v>17891548.005914893</c:v>
                </c:pt>
                <c:pt idx="358">
                  <c:v>17893306.086110044</c:v>
                </c:pt>
                <c:pt idx="359">
                  <c:v>18011638.504787743</c:v>
                </c:pt>
                <c:pt idx="360">
                  <c:v>18037119.375091605</c:v>
                </c:pt>
                <c:pt idx="361">
                  <c:v>18037803.25709391</c:v>
                </c:pt>
                <c:pt idx="362">
                  <c:v>18038575.988336056</c:v>
                </c:pt>
                <c:pt idx="363">
                  <c:v>18038892.454028632</c:v>
                </c:pt>
                <c:pt idx="364">
                  <c:v>18039639.920691427</c:v>
                </c:pt>
                <c:pt idx="365">
                  <c:v>18044533.005583256</c:v>
                </c:pt>
                <c:pt idx="366">
                  <c:v>18045508.224810261</c:v>
                </c:pt>
                <c:pt idx="367">
                  <c:v>18070824.259908311</c:v>
                </c:pt>
                <c:pt idx="368">
                  <c:v>18072584.733244386</c:v>
                </c:pt>
                <c:pt idx="369">
                  <c:v>18091330.467231743</c:v>
                </c:pt>
                <c:pt idx="370">
                  <c:v>18092813.204872068</c:v>
                </c:pt>
                <c:pt idx="371">
                  <c:v>18097299.018442336</c:v>
                </c:pt>
                <c:pt idx="372">
                  <c:v>19118326.730363365</c:v>
                </c:pt>
                <c:pt idx="373">
                  <c:v>19120380.111421157</c:v>
                </c:pt>
                <c:pt idx="374">
                  <c:v>19124634.701217659</c:v>
                </c:pt>
                <c:pt idx="375">
                  <c:v>19171644.082223959</c:v>
                </c:pt>
                <c:pt idx="376">
                  <c:v>19174356.069602873</c:v>
                </c:pt>
                <c:pt idx="377">
                  <c:v>19177068.056981787</c:v>
                </c:pt>
                <c:pt idx="378">
                  <c:v>19190386.947840244</c:v>
                </c:pt>
                <c:pt idx="379">
                  <c:v>19190491.636124637</c:v>
                </c:pt>
                <c:pt idx="380">
                  <c:v>19195508.629509553</c:v>
                </c:pt>
                <c:pt idx="381">
                  <c:v>19198447.176304672</c:v>
                </c:pt>
                <c:pt idx="382">
                  <c:v>19198669.588164147</c:v>
                </c:pt>
                <c:pt idx="383">
                  <c:v>19213784.910384588</c:v>
                </c:pt>
                <c:pt idx="384">
                  <c:v>19215725.561310012</c:v>
                </c:pt>
                <c:pt idx="385">
                  <c:v>19434970.523527533</c:v>
                </c:pt>
                <c:pt idx="386">
                  <c:v>19435379.473363798</c:v>
                </c:pt>
                <c:pt idx="387">
                  <c:v>19445216.22071806</c:v>
                </c:pt>
                <c:pt idx="388">
                  <c:v>19448509.217206601</c:v>
                </c:pt>
                <c:pt idx="389">
                  <c:v>19463073.461972509</c:v>
                </c:pt>
                <c:pt idx="390">
                  <c:v>19465229.081708353</c:v>
                </c:pt>
                <c:pt idx="391">
                  <c:v>19620273.109073676</c:v>
                </c:pt>
                <c:pt idx="392">
                  <c:v>19621501.821187474</c:v>
                </c:pt>
                <c:pt idx="393">
                  <c:v>19621734.912938904</c:v>
                </c:pt>
                <c:pt idx="394">
                  <c:v>19860370.019540075</c:v>
                </c:pt>
                <c:pt idx="395">
                  <c:v>19866511.725132339</c:v>
                </c:pt>
                <c:pt idx="396">
                  <c:v>19872764.942322031</c:v>
                </c:pt>
                <c:pt idx="397">
                  <c:v>20005418.552544478</c:v>
                </c:pt>
                <c:pt idx="398">
                  <c:v>20017104.739274275</c:v>
                </c:pt>
                <c:pt idx="399">
                  <c:v>20017942.656890757</c:v>
                </c:pt>
                <c:pt idx="400">
                  <c:v>20257323.616271701</c:v>
                </c:pt>
                <c:pt idx="401">
                  <c:v>20289611.197775025</c:v>
                </c:pt>
                <c:pt idx="402">
                  <c:v>20293024.358912624</c:v>
                </c:pt>
                <c:pt idx="403">
                  <c:v>20302194.535060123</c:v>
                </c:pt>
                <c:pt idx="404">
                  <c:v>20302993.973310906</c:v>
                </c:pt>
                <c:pt idx="405">
                  <c:v>20629742.473246481</c:v>
                </c:pt>
                <c:pt idx="406">
                  <c:v>20633094.849751323</c:v>
                </c:pt>
                <c:pt idx="407">
                  <c:v>20638772.50526695</c:v>
                </c:pt>
                <c:pt idx="408">
                  <c:v>20716542.299235154</c:v>
                </c:pt>
                <c:pt idx="409">
                  <c:v>20719356.257125471</c:v>
                </c:pt>
                <c:pt idx="410">
                  <c:v>20819080.490658011</c:v>
                </c:pt>
                <c:pt idx="411">
                  <c:v>20819615.417201079</c:v>
                </c:pt>
                <c:pt idx="412">
                  <c:v>20874585.592771202</c:v>
                </c:pt>
                <c:pt idx="413">
                  <c:v>20876438.460110564</c:v>
                </c:pt>
                <c:pt idx="414">
                  <c:v>20877486.65108959</c:v>
                </c:pt>
                <c:pt idx="415">
                  <c:v>20949459.453379255</c:v>
                </c:pt>
                <c:pt idx="416">
                  <c:v>20950866.66991723</c:v>
                </c:pt>
                <c:pt idx="417">
                  <c:v>20953045.041857183</c:v>
                </c:pt>
                <c:pt idx="418">
                  <c:v>20997900.348153941</c:v>
                </c:pt>
                <c:pt idx="419">
                  <c:v>21006085.712137301</c:v>
                </c:pt>
                <c:pt idx="420">
                  <c:v>21007110.852533162</c:v>
                </c:pt>
                <c:pt idx="421">
                  <c:v>21007688.834316175</c:v>
                </c:pt>
                <c:pt idx="422">
                  <c:v>21009488.774043258</c:v>
                </c:pt>
                <c:pt idx="423">
                  <c:v>21011309.018545348</c:v>
                </c:pt>
                <c:pt idx="424">
                  <c:v>21120044.377720602</c:v>
                </c:pt>
                <c:pt idx="425">
                  <c:v>21120637.636184417</c:v>
                </c:pt>
                <c:pt idx="426">
                  <c:v>21121437.074435201</c:v>
                </c:pt>
                <c:pt idx="427">
                  <c:v>21124366.621391386</c:v>
                </c:pt>
                <c:pt idx="428">
                  <c:v>21134563.280454651</c:v>
                </c:pt>
                <c:pt idx="429">
                  <c:v>21186883.847123679</c:v>
                </c:pt>
                <c:pt idx="430">
                  <c:v>21189254.321249861</c:v>
                </c:pt>
                <c:pt idx="431">
                  <c:v>21221821.635053076</c:v>
                </c:pt>
                <c:pt idx="432">
                  <c:v>21223389.581452198</c:v>
                </c:pt>
                <c:pt idx="433">
                  <c:v>21224952.86905482</c:v>
                </c:pt>
                <c:pt idx="434">
                  <c:v>21234368.14719253</c:v>
                </c:pt>
                <c:pt idx="435">
                  <c:v>21245828.657554004</c:v>
                </c:pt>
                <c:pt idx="436">
                  <c:v>21247621.099362861</c:v>
                </c:pt>
                <c:pt idx="437">
                  <c:v>21269063.602249969</c:v>
                </c:pt>
                <c:pt idx="438">
                  <c:v>21269904.18262402</c:v>
                </c:pt>
                <c:pt idx="439">
                  <c:v>21325052.311362762</c:v>
                </c:pt>
                <c:pt idx="440">
                  <c:v>21327014.474333402</c:v>
                </c:pt>
                <c:pt idx="441">
                  <c:v>21327454.711746782</c:v>
                </c:pt>
                <c:pt idx="442">
                  <c:v>21344812.038285408</c:v>
                </c:pt>
                <c:pt idx="443">
                  <c:v>21365407.858430181</c:v>
                </c:pt>
                <c:pt idx="444">
                  <c:v>21366845.333858829</c:v>
                </c:pt>
                <c:pt idx="445">
                  <c:v>21372085.089727674</c:v>
                </c:pt>
                <c:pt idx="446">
                  <c:v>21374264.860852662</c:v>
                </c:pt>
                <c:pt idx="447">
                  <c:v>21593476.577198289</c:v>
                </c:pt>
                <c:pt idx="448">
                  <c:v>21604665.17896305</c:v>
                </c:pt>
                <c:pt idx="449">
                  <c:v>21605291.180522595</c:v>
                </c:pt>
                <c:pt idx="450">
                  <c:v>21615542.510716151</c:v>
                </c:pt>
                <c:pt idx="451">
                  <c:v>21697226.265568566</c:v>
                </c:pt>
                <c:pt idx="452">
                  <c:v>21722474.768975846</c:v>
                </c:pt>
                <c:pt idx="453">
                  <c:v>21723862.498917338</c:v>
                </c:pt>
                <c:pt idx="454">
                  <c:v>21744166.634211399</c:v>
                </c:pt>
                <c:pt idx="455">
                  <c:v>21750827.447647806</c:v>
                </c:pt>
                <c:pt idx="456">
                  <c:v>21756305.323940895</c:v>
                </c:pt>
                <c:pt idx="457">
                  <c:v>21759118.556978635</c:v>
                </c:pt>
                <c:pt idx="458">
                  <c:v>21759499.27982853</c:v>
                </c:pt>
                <c:pt idx="459">
                  <c:v>21760191.469115071</c:v>
                </c:pt>
                <c:pt idx="460">
                  <c:v>21774926.490748744</c:v>
                </c:pt>
                <c:pt idx="461">
                  <c:v>21800609.78321109</c:v>
                </c:pt>
                <c:pt idx="462">
                  <c:v>21801886.094995447</c:v>
                </c:pt>
                <c:pt idx="463">
                  <c:v>21804048.287809983</c:v>
                </c:pt>
                <c:pt idx="464">
                  <c:v>21807170.277237833</c:v>
                </c:pt>
                <c:pt idx="465">
                  <c:v>21808564.053244323</c:v>
                </c:pt>
                <c:pt idx="466">
                  <c:v>21833536.833814595</c:v>
                </c:pt>
                <c:pt idx="467">
                  <c:v>21835639.127248358</c:v>
                </c:pt>
                <c:pt idx="468">
                  <c:v>21864131.253795594</c:v>
                </c:pt>
                <c:pt idx="469">
                  <c:v>21864782.484667815</c:v>
                </c:pt>
                <c:pt idx="470">
                  <c:v>21866121.020938016</c:v>
                </c:pt>
                <c:pt idx="471">
                  <c:v>21871311.974716429</c:v>
                </c:pt>
                <c:pt idx="472">
                  <c:v>21872189.041609135</c:v>
                </c:pt>
                <c:pt idx="473">
                  <c:v>21872782.300072949</c:v>
                </c:pt>
                <c:pt idx="474">
                  <c:v>21873843.388751283</c:v>
                </c:pt>
                <c:pt idx="475">
                  <c:v>21879756.255004562</c:v>
                </c:pt>
                <c:pt idx="476">
                  <c:v>21880838.904090751</c:v>
                </c:pt>
                <c:pt idx="477">
                  <c:v>21882801.958047152</c:v>
                </c:pt>
                <c:pt idx="478">
                  <c:v>21902656.941908848</c:v>
                </c:pt>
                <c:pt idx="479">
                  <c:v>21903806.857855152</c:v>
                </c:pt>
                <c:pt idx="480">
                  <c:v>21907121.903220329</c:v>
                </c:pt>
                <c:pt idx="481">
                  <c:v>21909856.339890029</c:v>
                </c:pt>
                <c:pt idx="482">
                  <c:v>21917087.041866329</c:v>
                </c:pt>
                <c:pt idx="483">
                  <c:v>21924048.252601001</c:v>
                </c:pt>
                <c:pt idx="484">
                  <c:v>21928339.963372715</c:v>
                </c:pt>
                <c:pt idx="485">
                  <c:v>21940223.60995917</c:v>
                </c:pt>
                <c:pt idx="486">
                  <c:v>21942023.410511237</c:v>
                </c:pt>
                <c:pt idx="487">
                  <c:v>21945667.001735006</c:v>
                </c:pt>
                <c:pt idx="488">
                  <c:v>21951613.076747581</c:v>
                </c:pt>
                <c:pt idx="489">
                  <c:v>21952323.561342198</c:v>
                </c:pt>
                <c:pt idx="490">
                  <c:v>21953544.078767657</c:v>
                </c:pt>
                <c:pt idx="491">
                  <c:v>21955107.366370279</c:v>
                </c:pt>
                <c:pt idx="492">
                  <c:v>21957934.617060162</c:v>
                </c:pt>
                <c:pt idx="493">
                  <c:v>21962432.006795451</c:v>
                </c:pt>
                <c:pt idx="494">
                  <c:v>21966479.441973552</c:v>
                </c:pt>
                <c:pt idx="495">
                  <c:v>21966949.242717046</c:v>
                </c:pt>
                <c:pt idx="496">
                  <c:v>22028403.689089235</c:v>
                </c:pt>
              </c:numCache>
            </c:numRef>
          </c:cat>
          <c:val>
            <c:numRef>
              <c:f>'fig 1'!$E$2:$E$498</c:f>
              <c:numCache>
                <c:formatCode>_("€"* #,##0.00_);_("€"* \(#,##0.00\);_("€"* "-"??_);_(@_)</c:formatCode>
                <c:ptCount val="497"/>
                <c:pt idx="0">
                  <c:v>0.52836538461538463</c:v>
                </c:pt>
                <c:pt idx="1">
                  <c:v>0.52884615384615385</c:v>
                </c:pt>
                <c:pt idx="2">
                  <c:v>0.56826923076923075</c:v>
                </c:pt>
                <c:pt idx="3">
                  <c:v>0.57692307692307687</c:v>
                </c:pt>
                <c:pt idx="4">
                  <c:v>0.59326923076923077</c:v>
                </c:pt>
                <c:pt idx="5">
                  <c:v>0.60576923076923073</c:v>
                </c:pt>
                <c:pt idx="6">
                  <c:v>0.625</c:v>
                </c:pt>
                <c:pt idx="7">
                  <c:v>0.72115384615384615</c:v>
                </c:pt>
                <c:pt idx="8">
                  <c:v>0.80336538461538465</c:v>
                </c:pt>
                <c:pt idx="9">
                  <c:v>0.81153846153846154</c:v>
                </c:pt>
                <c:pt idx="10">
                  <c:v>0.84134615384615385</c:v>
                </c:pt>
                <c:pt idx="11">
                  <c:v>0.86538461538461531</c:v>
                </c:pt>
                <c:pt idx="12">
                  <c:v>0.96153846153846145</c:v>
                </c:pt>
                <c:pt idx="13">
                  <c:v>0.96586538461538463</c:v>
                </c:pt>
                <c:pt idx="14">
                  <c:v>0.97115384615384615</c:v>
                </c:pt>
                <c:pt idx="15">
                  <c:v>1.0326923076923076</c:v>
                </c:pt>
                <c:pt idx="16">
                  <c:v>1.0384615384615385</c:v>
                </c:pt>
                <c:pt idx="17">
                  <c:v>1.0576923076923077</c:v>
                </c:pt>
                <c:pt idx="18">
                  <c:v>1.0682692307692307</c:v>
                </c:pt>
                <c:pt idx="19">
                  <c:v>1.1365384615384615</c:v>
                </c:pt>
                <c:pt idx="20">
                  <c:v>1.2019230769230771</c:v>
                </c:pt>
                <c:pt idx="21">
                  <c:v>1.2115384615384615</c:v>
                </c:pt>
                <c:pt idx="22">
                  <c:v>1.2173076923076924</c:v>
                </c:pt>
                <c:pt idx="23">
                  <c:v>1.2985576923076922</c:v>
                </c:pt>
                <c:pt idx="24">
                  <c:v>1.3798076923076923</c:v>
                </c:pt>
                <c:pt idx="25">
                  <c:v>1.4423076923076923</c:v>
                </c:pt>
                <c:pt idx="26">
                  <c:v>1.5</c:v>
                </c:pt>
                <c:pt idx="27">
                  <c:v>1.5576923076923077</c:v>
                </c:pt>
                <c:pt idx="28">
                  <c:v>1.5865384615384615</c:v>
                </c:pt>
                <c:pt idx="29">
                  <c:v>1.6072115384615384</c:v>
                </c:pt>
                <c:pt idx="30">
                  <c:v>1.6211538461538459</c:v>
                </c:pt>
                <c:pt idx="31">
                  <c:v>1.6235576923076924</c:v>
                </c:pt>
                <c:pt idx="32">
                  <c:v>1.6826923076923077</c:v>
                </c:pt>
                <c:pt idx="33">
                  <c:v>1.7043269230769229</c:v>
                </c:pt>
                <c:pt idx="34">
                  <c:v>1.7307692307692306</c:v>
                </c:pt>
                <c:pt idx="35">
                  <c:v>1.8269230769230771</c:v>
                </c:pt>
                <c:pt idx="36">
                  <c:v>1.866826923076923</c:v>
                </c:pt>
                <c:pt idx="37">
                  <c:v>1.875</c:v>
                </c:pt>
                <c:pt idx="38">
                  <c:v>1.9230769230769229</c:v>
                </c:pt>
                <c:pt idx="39">
                  <c:v>2.0192307692307692</c:v>
                </c:pt>
                <c:pt idx="40">
                  <c:v>2.0293269230769231</c:v>
                </c:pt>
                <c:pt idx="41">
                  <c:v>2.1634615384615383</c:v>
                </c:pt>
                <c:pt idx="42">
                  <c:v>2.2725961538461541</c:v>
                </c:pt>
                <c:pt idx="43">
                  <c:v>2.3076923076923075</c:v>
                </c:pt>
                <c:pt idx="44">
                  <c:v>2.3557692307692308</c:v>
                </c:pt>
                <c:pt idx="45">
                  <c:v>2.4038461538461542</c:v>
                </c:pt>
                <c:pt idx="46">
                  <c:v>2.4350961538461542</c:v>
                </c:pt>
                <c:pt idx="47">
                  <c:v>2.4519230769230771</c:v>
                </c:pt>
                <c:pt idx="48">
                  <c:v>2.5961538461538458</c:v>
                </c:pt>
                <c:pt idx="49">
                  <c:v>2.6442307692307692</c:v>
                </c:pt>
                <c:pt idx="50">
                  <c:v>2.6538461538461542</c:v>
                </c:pt>
                <c:pt idx="51">
                  <c:v>2.6783653846153848</c:v>
                </c:pt>
                <c:pt idx="52">
                  <c:v>2.7403846153846154</c:v>
                </c:pt>
                <c:pt idx="53">
                  <c:v>2.7692307692307692</c:v>
                </c:pt>
                <c:pt idx="54">
                  <c:v>2.7884615384615383</c:v>
                </c:pt>
                <c:pt idx="55">
                  <c:v>2.8163461538461538</c:v>
                </c:pt>
                <c:pt idx="56">
                  <c:v>2.8408653846153848</c:v>
                </c:pt>
                <c:pt idx="57">
                  <c:v>2.8846153846153846</c:v>
                </c:pt>
                <c:pt idx="58">
                  <c:v>3.0033653846153845</c:v>
                </c:pt>
                <c:pt idx="59">
                  <c:v>3.0846153846153848</c:v>
                </c:pt>
                <c:pt idx="60">
                  <c:v>3.0923076923076924</c:v>
                </c:pt>
                <c:pt idx="61">
                  <c:v>3.0980769230769232</c:v>
                </c:pt>
                <c:pt idx="62">
                  <c:v>3.125</c:v>
                </c:pt>
                <c:pt idx="63">
                  <c:v>3.1653846153846152</c:v>
                </c:pt>
                <c:pt idx="64">
                  <c:v>3.1730769230769229</c:v>
                </c:pt>
                <c:pt idx="65">
                  <c:v>3.2466346153846155</c:v>
                </c:pt>
                <c:pt idx="66">
                  <c:v>3.2692307692307692</c:v>
                </c:pt>
                <c:pt idx="67">
                  <c:v>3.3653846153846154</c:v>
                </c:pt>
                <c:pt idx="68">
                  <c:v>3.4495192307692308</c:v>
                </c:pt>
                <c:pt idx="69">
                  <c:v>3.4615384615384612</c:v>
                </c:pt>
                <c:pt idx="70">
                  <c:v>3.4903846153846154</c:v>
                </c:pt>
                <c:pt idx="71">
                  <c:v>3.5634615384615387</c:v>
                </c:pt>
                <c:pt idx="72">
                  <c:v>3.5716346153846152</c:v>
                </c:pt>
                <c:pt idx="73">
                  <c:v>3.5769230769230766</c:v>
                </c:pt>
                <c:pt idx="74">
                  <c:v>3.6038461538461539</c:v>
                </c:pt>
                <c:pt idx="75">
                  <c:v>3.6057692307692308</c:v>
                </c:pt>
                <c:pt idx="76">
                  <c:v>3.6524038461538462</c:v>
                </c:pt>
                <c:pt idx="77">
                  <c:v>3.6923076923076921</c:v>
                </c:pt>
                <c:pt idx="78">
                  <c:v>3.7014423076923082</c:v>
                </c:pt>
                <c:pt idx="79">
                  <c:v>3.703846153846154</c:v>
                </c:pt>
                <c:pt idx="80">
                  <c:v>3.75</c:v>
                </c:pt>
                <c:pt idx="81">
                  <c:v>3.8461538461538458</c:v>
                </c:pt>
                <c:pt idx="82">
                  <c:v>3.8961538461538461</c:v>
                </c:pt>
                <c:pt idx="83">
                  <c:v>4.0384615384615383</c:v>
                </c:pt>
                <c:pt idx="84">
                  <c:v>4.0586538461538462</c:v>
                </c:pt>
                <c:pt idx="85">
                  <c:v>4.1538461538461542</c:v>
                </c:pt>
                <c:pt idx="86">
                  <c:v>4.1721153846153847</c:v>
                </c:pt>
                <c:pt idx="87">
                  <c:v>4.2115384615384617</c:v>
                </c:pt>
                <c:pt idx="88">
                  <c:v>4.2206730769230765</c:v>
                </c:pt>
                <c:pt idx="89">
                  <c:v>4.2692307692307692</c:v>
                </c:pt>
                <c:pt idx="90">
                  <c:v>4.3269230769230766</c:v>
                </c:pt>
                <c:pt idx="91">
                  <c:v>4.383173076923077</c:v>
                </c:pt>
                <c:pt idx="92">
                  <c:v>4.4134615384615383</c:v>
                </c:pt>
                <c:pt idx="93">
                  <c:v>4.4644230769230768</c:v>
                </c:pt>
                <c:pt idx="94">
                  <c:v>4.5</c:v>
                </c:pt>
                <c:pt idx="95">
                  <c:v>4.5048076923076916</c:v>
                </c:pt>
                <c:pt idx="96">
                  <c:v>4.5456730769230766</c:v>
                </c:pt>
                <c:pt idx="97">
                  <c:v>4.615384615384615</c:v>
                </c:pt>
                <c:pt idx="98">
                  <c:v>4.626442307692308</c:v>
                </c:pt>
                <c:pt idx="99">
                  <c:v>4.6673076923076922</c:v>
                </c:pt>
                <c:pt idx="100">
                  <c:v>4.7076923076923078</c:v>
                </c:pt>
                <c:pt idx="101">
                  <c:v>4.7889423076923077</c:v>
                </c:pt>
                <c:pt idx="102">
                  <c:v>4.8076923076923084</c:v>
                </c:pt>
                <c:pt idx="103">
                  <c:v>4.8461538461538458</c:v>
                </c:pt>
                <c:pt idx="104">
                  <c:v>4.8701923076923084</c:v>
                </c:pt>
                <c:pt idx="105">
                  <c:v>4.9038461538461542</c:v>
                </c:pt>
                <c:pt idx="106">
                  <c:v>4.9350961538461542</c:v>
                </c:pt>
                <c:pt idx="107">
                  <c:v>5.032692307692308</c:v>
                </c:pt>
                <c:pt idx="108">
                  <c:v>5.1134615384615385</c:v>
                </c:pt>
                <c:pt idx="109">
                  <c:v>5.134615384615385</c:v>
                </c:pt>
                <c:pt idx="110">
                  <c:v>5.1923076923076916</c:v>
                </c:pt>
                <c:pt idx="111">
                  <c:v>5.1947115384615383</c:v>
                </c:pt>
                <c:pt idx="112">
                  <c:v>5.275961538461539</c:v>
                </c:pt>
                <c:pt idx="113">
                  <c:v>5.2884615384615383</c:v>
                </c:pt>
                <c:pt idx="114">
                  <c:v>5.3408653846153848</c:v>
                </c:pt>
                <c:pt idx="115">
                  <c:v>5.342307692307692</c:v>
                </c:pt>
                <c:pt idx="116">
                  <c:v>5.3572115384615389</c:v>
                </c:pt>
                <c:pt idx="117">
                  <c:v>5.4384615384615387</c:v>
                </c:pt>
                <c:pt idx="118">
                  <c:v>5.4807692307692308</c:v>
                </c:pt>
                <c:pt idx="119">
                  <c:v>5.5197115384615385</c:v>
                </c:pt>
                <c:pt idx="120">
                  <c:v>5.5384615384615383</c:v>
                </c:pt>
                <c:pt idx="121">
                  <c:v>5.5846153846153843</c:v>
                </c:pt>
                <c:pt idx="122">
                  <c:v>5.6817307692307697</c:v>
                </c:pt>
                <c:pt idx="123">
                  <c:v>5.7692307692307692</c:v>
                </c:pt>
                <c:pt idx="124">
                  <c:v>5.8442307692307693</c:v>
                </c:pt>
                <c:pt idx="125">
                  <c:v>5.9019230769230768</c:v>
                </c:pt>
                <c:pt idx="126">
                  <c:v>5.9173076923076922</c:v>
                </c:pt>
                <c:pt idx="127">
                  <c:v>5.9254807692307692</c:v>
                </c:pt>
                <c:pt idx="128">
                  <c:v>6</c:v>
                </c:pt>
                <c:pt idx="129">
                  <c:v>6.006730769230769</c:v>
                </c:pt>
                <c:pt idx="130">
                  <c:v>6.0576923076923084</c:v>
                </c:pt>
                <c:pt idx="131">
                  <c:v>6.0875000000000004</c:v>
                </c:pt>
                <c:pt idx="132">
                  <c:v>6.1687500000000002</c:v>
                </c:pt>
                <c:pt idx="133">
                  <c:v>6.2096153846153843</c:v>
                </c:pt>
                <c:pt idx="134">
                  <c:v>6.2423076923076923</c:v>
                </c:pt>
                <c:pt idx="135">
                  <c:v>6.25</c:v>
                </c:pt>
                <c:pt idx="136">
                  <c:v>6.2884615384615383</c:v>
                </c:pt>
                <c:pt idx="137">
                  <c:v>6.3312499999999998</c:v>
                </c:pt>
                <c:pt idx="138">
                  <c:v>6.3461538461538458</c:v>
                </c:pt>
                <c:pt idx="139">
                  <c:v>6.4615384615384617</c:v>
                </c:pt>
                <c:pt idx="140">
                  <c:v>6.4874999999999998</c:v>
                </c:pt>
                <c:pt idx="141">
                  <c:v>6.4903846153846159</c:v>
                </c:pt>
                <c:pt idx="142">
                  <c:v>6.493269230769231</c:v>
                </c:pt>
                <c:pt idx="143">
                  <c:v>6.5096153846153841</c:v>
                </c:pt>
                <c:pt idx="144">
                  <c:v>6.6557692307692307</c:v>
                </c:pt>
                <c:pt idx="145">
                  <c:v>6.7307692307692308</c:v>
                </c:pt>
                <c:pt idx="146">
                  <c:v>6.75</c:v>
                </c:pt>
                <c:pt idx="147">
                  <c:v>6.8076923076923084</c:v>
                </c:pt>
                <c:pt idx="148">
                  <c:v>6.8182692307692303</c:v>
                </c:pt>
                <c:pt idx="149">
                  <c:v>6.8990384615384617</c:v>
                </c:pt>
                <c:pt idx="150">
                  <c:v>6.899519230769231</c:v>
                </c:pt>
                <c:pt idx="151">
                  <c:v>6.9230769230769225</c:v>
                </c:pt>
                <c:pt idx="152">
                  <c:v>6.9644230769230777</c:v>
                </c:pt>
                <c:pt idx="153">
                  <c:v>7.0129807692307695</c:v>
                </c:pt>
                <c:pt idx="154">
                  <c:v>7.0615384615384613</c:v>
                </c:pt>
                <c:pt idx="155">
                  <c:v>7.1427884615384611</c:v>
                </c:pt>
                <c:pt idx="156">
                  <c:v>7.2115384615384617</c:v>
                </c:pt>
                <c:pt idx="157">
                  <c:v>7.2673076923076918</c:v>
                </c:pt>
                <c:pt idx="158">
                  <c:v>7.3100961538461533</c:v>
                </c:pt>
                <c:pt idx="159">
                  <c:v>7.3961538461538465</c:v>
                </c:pt>
                <c:pt idx="160">
                  <c:v>7.4043269230769226</c:v>
                </c:pt>
                <c:pt idx="161">
                  <c:v>7.4423076923076916</c:v>
                </c:pt>
                <c:pt idx="162">
                  <c:v>7.5</c:v>
                </c:pt>
                <c:pt idx="163">
                  <c:v>7.5072115384615383</c:v>
                </c:pt>
                <c:pt idx="164">
                  <c:v>7.5673076923076916</c:v>
                </c:pt>
                <c:pt idx="165">
                  <c:v>7.6557692307692307</c:v>
                </c:pt>
                <c:pt idx="166">
                  <c:v>7.6923076923076916</c:v>
                </c:pt>
                <c:pt idx="167">
                  <c:v>7.695673076923077</c:v>
                </c:pt>
                <c:pt idx="168">
                  <c:v>7.7384615384615385</c:v>
                </c:pt>
                <c:pt idx="169">
                  <c:v>7.7985576923076918</c:v>
                </c:pt>
                <c:pt idx="170">
                  <c:v>7.8240384615384615</c:v>
                </c:pt>
                <c:pt idx="171">
                  <c:v>7.9865384615384611</c:v>
                </c:pt>
                <c:pt idx="172">
                  <c:v>7.9951923076923084</c:v>
                </c:pt>
                <c:pt idx="173">
                  <c:v>8.0769230769230766</c:v>
                </c:pt>
                <c:pt idx="174">
                  <c:v>8.1663461538461526</c:v>
                </c:pt>
                <c:pt idx="175">
                  <c:v>8.1730769230769234</c:v>
                </c:pt>
                <c:pt idx="176">
                  <c:v>8.2519230769230774</c:v>
                </c:pt>
                <c:pt idx="177">
                  <c:v>8.3076923076923084</c:v>
                </c:pt>
                <c:pt idx="178">
                  <c:v>8.3307692307692314</c:v>
                </c:pt>
                <c:pt idx="179">
                  <c:v>8.3375000000000004</c:v>
                </c:pt>
                <c:pt idx="180">
                  <c:v>8.3548076923076913</c:v>
                </c:pt>
                <c:pt idx="181">
                  <c:v>8.3653846153846168</c:v>
                </c:pt>
                <c:pt idx="182">
                  <c:v>8.4134615384615383</c:v>
                </c:pt>
                <c:pt idx="183">
                  <c:v>8.4235576923076927</c:v>
                </c:pt>
                <c:pt idx="184">
                  <c:v>8.440384615384616</c:v>
                </c:pt>
                <c:pt idx="185">
                  <c:v>8.5091346153846157</c:v>
                </c:pt>
                <c:pt idx="186">
                  <c:v>8.5947115384615387</c:v>
                </c:pt>
                <c:pt idx="187">
                  <c:v>8.6201923076923084</c:v>
                </c:pt>
                <c:pt idx="188">
                  <c:v>8.6538461538461533</c:v>
                </c:pt>
                <c:pt idx="189">
                  <c:v>8.6802884615384617</c:v>
                </c:pt>
                <c:pt idx="190">
                  <c:v>8.6971153846153832</c:v>
                </c:pt>
                <c:pt idx="191">
                  <c:v>8.8514423076923077</c:v>
                </c:pt>
                <c:pt idx="192">
                  <c:v>8.9028846153846164</c:v>
                </c:pt>
                <c:pt idx="193">
                  <c:v>8.9370192307692307</c:v>
                </c:pt>
                <c:pt idx="194">
                  <c:v>9.0225961538461537</c:v>
                </c:pt>
                <c:pt idx="195">
                  <c:v>9.1081730769230766</c:v>
                </c:pt>
                <c:pt idx="196">
                  <c:v>9.116826923076923</c:v>
                </c:pt>
                <c:pt idx="197">
                  <c:v>9.1346153846153832</c:v>
                </c:pt>
                <c:pt idx="198">
                  <c:v>9.150961538461539</c:v>
                </c:pt>
                <c:pt idx="199">
                  <c:v>9.1937499999999996</c:v>
                </c:pt>
                <c:pt idx="200">
                  <c:v>9.2197115384615387</c:v>
                </c:pt>
                <c:pt idx="201">
                  <c:v>9.2307692307692299</c:v>
                </c:pt>
                <c:pt idx="202">
                  <c:v>9.236538461538462</c:v>
                </c:pt>
                <c:pt idx="203">
                  <c:v>9.2793269230769226</c:v>
                </c:pt>
                <c:pt idx="204">
                  <c:v>9.2966346153846153</c:v>
                </c:pt>
                <c:pt idx="205">
                  <c:v>9.3307692307692314</c:v>
                </c:pt>
                <c:pt idx="206">
                  <c:v>9.3480769230769223</c:v>
                </c:pt>
                <c:pt idx="207">
                  <c:v>9.3649038461538474</c:v>
                </c:pt>
                <c:pt idx="208">
                  <c:v>9.4250000000000007</c:v>
                </c:pt>
                <c:pt idx="209">
                  <c:v>9.450961538461538</c:v>
                </c:pt>
                <c:pt idx="210">
                  <c:v>9.5192307692307701</c:v>
                </c:pt>
                <c:pt idx="211">
                  <c:v>9.536538461538461</c:v>
                </c:pt>
                <c:pt idx="212">
                  <c:v>9.5769230769230766</c:v>
                </c:pt>
                <c:pt idx="213">
                  <c:v>9.611538461538462</c:v>
                </c:pt>
                <c:pt idx="214">
                  <c:v>9.6153846153846168</c:v>
                </c:pt>
                <c:pt idx="215">
                  <c:v>9.622115384615384</c:v>
                </c:pt>
                <c:pt idx="216">
                  <c:v>9.703846153846154</c:v>
                </c:pt>
                <c:pt idx="217">
                  <c:v>9.7076923076923087</c:v>
                </c:pt>
                <c:pt idx="218">
                  <c:v>9.7163461538461533</c:v>
                </c:pt>
                <c:pt idx="219">
                  <c:v>9.8076923076923084</c:v>
                </c:pt>
                <c:pt idx="220">
                  <c:v>9.861538461538462</c:v>
                </c:pt>
                <c:pt idx="221">
                  <c:v>9.8788461538461529</c:v>
                </c:pt>
                <c:pt idx="222">
                  <c:v>10.050000000000001</c:v>
                </c:pt>
                <c:pt idx="223">
                  <c:v>10.058653846153847</c:v>
                </c:pt>
                <c:pt idx="224">
                  <c:v>10.096153846153847</c:v>
                </c:pt>
                <c:pt idx="225">
                  <c:v>10.221153846153847</c:v>
                </c:pt>
                <c:pt idx="226">
                  <c:v>10.26923076923077</c:v>
                </c:pt>
                <c:pt idx="227">
                  <c:v>10.30673076923077</c:v>
                </c:pt>
                <c:pt idx="228">
                  <c:v>10.358173076923077</c:v>
                </c:pt>
                <c:pt idx="229">
                  <c:v>10.384615384615383</c:v>
                </c:pt>
                <c:pt idx="230">
                  <c:v>10.392307692307693</c:v>
                </c:pt>
                <c:pt idx="231">
                  <c:v>10.478365384615383</c:v>
                </c:pt>
                <c:pt idx="232">
                  <c:v>10.521153846153847</c:v>
                </c:pt>
                <c:pt idx="233">
                  <c:v>10.563942307692308</c:v>
                </c:pt>
                <c:pt idx="234">
                  <c:v>10.576923076923077</c:v>
                </c:pt>
                <c:pt idx="235">
                  <c:v>10.640865384615385</c:v>
                </c:pt>
                <c:pt idx="236">
                  <c:v>10.649519230769231</c:v>
                </c:pt>
                <c:pt idx="237">
                  <c:v>10.673076923076923</c:v>
                </c:pt>
                <c:pt idx="238">
                  <c:v>10.735096153846154</c:v>
                </c:pt>
                <c:pt idx="239">
                  <c:v>10.820673076923077</c:v>
                </c:pt>
                <c:pt idx="240">
                  <c:v>10.90625</c:v>
                </c:pt>
                <c:pt idx="241">
                  <c:v>10.949038461538461</c:v>
                </c:pt>
                <c:pt idx="242">
                  <c:v>10.961538461538462</c:v>
                </c:pt>
                <c:pt idx="243">
                  <c:v>11.057692307692308</c:v>
                </c:pt>
                <c:pt idx="244">
                  <c:v>11.077403846153846</c:v>
                </c:pt>
                <c:pt idx="245">
                  <c:v>11.162980769230769</c:v>
                </c:pt>
                <c:pt idx="246">
                  <c:v>11.248557692307692</c:v>
                </c:pt>
                <c:pt idx="247">
                  <c:v>11.25</c:v>
                </c:pt>
                <c:pt idx="248">
                  <c:v>11.325961538461538</c:v>
                </c:pt>
                <c:pt idx="249">
                  <c:v>11.334134615384617</c:v>
                </c:pt>
                <c:pt idx="250">
                  <c:v>11.419711538461538</c:v>
                </c:pt>
                <c:pt idx="251">
                  <c:v>11.469230769230769</c:v>
                </c:pt>
                <c:pt idx="252">
                  <c:v>11.48076923076923</c:v>
                </c:pt>
                <c:pt idx="253">
                  <c:v>11.50576923076923</c:v>
                </c:pt>
                <c:pt idx="254">
                  <c:v>11.538461538461538</c:v>
                </c:pt>
                <c:pt idx="255">
                  <c:v>11.582692307692309</c:v>
                </c:pt>
                <c:pt idx="256">
                  <c:v>11.591346153846153</c:v>
                </c:pt>
                <c:pt idx="257">
                  <c:v>11.676923076923078</c:v>
                </c:pt>
                <c:pt idx="258">
                  <c:v>11.728365384615383</c:v>
                </c:pt>
                <c:pt idx="259">
                  <c:v>11.762499999999999</c:v>
                </c:pt>
                <c:pt idx="260">
                  <c:v>11.778846153846153</c:v>
                </c:pt>
                <c:pt idx="261">
                  <c:v>11.839423076923078</c:v>
                </c:pt>
                <c:pt idx="262">
                  <c:v>11.848076923076922</c:v>
                </c:pt>
                <c:pt idx="263">
                  <c:v>11.933653846153847</c:v>
                </c:pt>
                <c:pt idx="264">
                  <c:v>12.001923076923077</c:v>
                </c:pt>
                <c:pt idx="265">
                  <c:v>12.01923076923077</c:v>
                </c:pt>
                <c:pt idx="266">
                  <c:v>12.062019230769231</c:v>
                </c:pt>
                <c:pt idx="267">
                  <c:v>12.104807692307691</c:v>
                </c:pt>
                <c:pt idx="268">
                  <c:v>12.15625</c:v>
                </c:pt>
                <c:pt idx="269">
                  <c:v>12.190384615384616</c:v>
                </c:pt>
                <c:pt idx="270">
                  <c:v>12.275961538461539</c:v>
                </c:pt>
                <c:pt idx="271">
                  <c:v>12.29326923076923</c:v>
                </c:pt>
                <c:pt idx="272">
                  <c:v>12.310096153846153</c:v>
                </c:pt>
                <c:pt idx="273">
                  <c:v>12.31875</c:v>
                </c:pt>
                <c:pt idx="274">
                  <c:v>12.361538461538462</c:v>
                </c:pt>
                <c:pt idx="275">
                  <c:v>12.378846153846153</c:v>
                </c:pt>
                <c:pt idx="276">
                  <c:v>12.396153846153847</c:v>
                </c:pt>
                <c:pt idx="277">
                  <c:v>12.404326923076923</c:v>
                </c:pt>
                <c:pt idx="278">
                  <c:v>12.430288461538462</c:v>
                </c:pt>
                <c:pt idx="279">
                  <c:v>12.447115384615383</c:v>
                </c:pt>
                <c:pt idx="280">
                  <c:v>12.464423076923078</c:v>
                </c:pt>
                <c:pt idx="281">
                  <c:v>12.498557692307692</c:v>
                </c:pt>
                <c:pt idx="282">
                  <c:v>12.5</c:v>
                </c:pt>
                <c:pt idx="283">
                  <c:v>12.532692307692308</c:v>
                </c:pt>
                <c:pt idx="284">
                  <c:v>12.61875</c:v>
                </c:pt>
                <c:pt idx="285">
                  <c:v>12.661538461538461</c:v>
                </c:pt>
                <c:pt idx="286">
                  <c:v>12.692307692307692</c:v>
                </c:pt>
                <c:pt idx="287">
                  <c:v>12.704326923076923</c:v>
                </c:pt>
                <c:pt idx="288">
                  <c:v>12.75576923076923</c:v>
                </c:pt>
                <c:pt idx="289">
                  <c:v>12.763942307692307</c:v>
                </c:pt>
                <c:pt idx="290">
                  <c:v>12.789903846153846</c:v>
                </c:pt>
                <c:pt idx="291">
                  <c:v>12.819230769230767</c:v>
                </c:pt>
                <c:pt idx="292">
                  <c:v>12.858173076923077</c:v>
                </c:pt>
                <c:pt idx="293">
                  <c:v>12.875480769230768</c:v>
                </c:pt>
                <c:pt idx="294">
                  <c:v>12.961057692307694</c:v>
                </c:pt>
                <c:pt idx="295">
                  <c:v>12.980769230769232</c:v>
                </c:pt>
                <c:pt idx="296">
                  <c:v>13.046634615384615</c:v>
                </c:pt>
                <c:pt idx="297">
                  <c:v>13.106730769230769</c:v>
                </c:pt>
                <c:pt idx="298">
                  <c:v>13.132211538461538</c:v>
                </c:pt>
                <c:pt idx="299">
                  <c:v>13.153846153846155</c:v>
                </c:pt>
                <c:pt idx="300">
                  <c:v>13.217788461538461</c:v>
                </c:pt>
                <c:pt idx="301">
                  <c:v>13.269230769230768</c:v>
                </c:pt>
                <c:pt idx="302">
                  <c:v>13.303365384615384</c:v>
                </c:pt>
                <c:pt idx="303">
                  <c:v>13.380769230769232</c:v>
                </c:pt>
                <c:pt idx="304">
                  <c:v>13.388942307692307</c:v>
                </c:pt>
                <c:pt idx="305">
                  <c:v>13.40625</c:v>
                </c:pt>
                <c:pt idx="306">
                  <c:v>13.461538461538462</c:v>
                </c:pt>
                <c:pt idx="307">
                  <c:v>13.477403846153845</c:v>
                </c:pt>
                <c:pt idx="308">
                  <c:v>13.579807692307693</c:v>
                </c:pt>
                <c:pt idx="309">
                  <c:v>13.630769230769232</c:v>
                </c:pt>
                <c:pt idx="310">
                  <c:v>13.682211538461539</c:v>
                </c:pt>
                <c:pt idx="311">
                  <c:v>13.784615384615384</c:v>
                </c:pt>
                <c:pt idx="312">
                  <c:v>13.805288461538462</c:v>
                </c:pt>
                <c:pt idx="313">
                  <c:v>13.836057692307694</c:v>
                </c:pt>
                <c:pt idx="314">
                  <c:v>13.846153846153845</c:v>
                </c:pt>
                <c:pt idx="315">
                  <c:v>13.942307692307693</c:v>
                </c:pt>
                <c:pt idx="316">
                  <c:v>13.989423076923078</c:v>
                </c:pt>
                <c:pt idx="317">
                  <c:v>14.020192307692307</c:v>
                </c:pt>
                <c:pt idx="318">
                  <c:v>14.091826923076923</c:v>
                </c:pt>
                <c:pt idx="319">
                  <c:v>14.108173076923077</c:v>
                </c:pt>
                <c:pt idx="320">
                  <c:v>14.194711538461538</c:v>
                </c:pt>
                <c:pt idx="321">
                  <c:v>14.286538461538461</c:v>
                </c:pt>
                <c:pt idx="322">
                  <c:v>14.297115384615385</c:v>
                </c:pt>
                <c:pt idx="323">
                  <c:v>14.423076923076923</c:v>
                </c:pt>
                <c:pt idx="324">
                  <c:v>14.501923076923077</c:v>
                </c:pt>
                <c:pt idx="325">
                  <c:v>14.604326923076922</c:v>
                </c:pt>
                <c:pt idx="326">
                  <c:v>14.706730769230768</c:v>
                </c:pt>
                <c:pt idx="327">
                  <c:v>14.758173076923077</c:v>
                </c:pt>
                <c:pt idx="328">
                  <c:v>14.809134615384616</c:v>
                </c:pt>
                <c:pt idx="329">
                  <c:v>14.911538461538461</c:v>
                </c:pt>
                <c:pt idx="330">
                  <c:v>15</c:v>
                </c:pt>
                <c:pt idx="331">
                  <c:v>15.116826923076923</c:v>
                </c:pt>
                <c:pt idx="332">
                  <c:v>15.167788461538461</c:v>
                </c:pt>
                <c:pt idx="333">
                  <c:v>15.219230769230768</c:v>
                </c:pt>
                <c:pt idx="334">
                  <c:v>15.321634615384616</c:v>
                </c:pt>
                <c:pt idx="335">
                  <c:v>15.384615384615383</c:v>
                </c:pt>
                <c:pt idx="336">
                  <c:v>15.403846153846155</c:v>
                </c:pt>
                <c:pt idx="337">
                  <c:v>15.424038461538462</c:v>
                </c:pt>
                <c:pt idx="338">
                  <c:v>15.516346153846154</c:v>
                </c:pt>
                <c:pt idx="339">
                  <c:v>15.526442307692307</c:v>
                </c:pt>
                <c:pt idx="340">
                  <c:v>15.577884615384615</c:v>
                </c:pt>
                <c:pt idx="341">
                  <c:v>15.598076923076922</c:v>
                </c:pt>
                <c:pt idx="342">
                  <c:v>15.628846153846155</c:v>
                </c:pt>
                <c:pt idx="343">
                  <c:v>15.731249999999999</c:v>
                </c:pt>
                <c:pt idx="344">
                  <c:v>15.823557692307693</c:v>
                </c:pt>
                <c:pt idx="345">
                  <c:v>15.833653846153846</c:v>
                </c:pt>
                <c:pt idx="346">
                  <c:v>15.865384615384617</c:v>
                </c:pt>
                <c:pt idx="347">
                  <c:v>15.936538461538461</c:v>
                </c:pt>
                <c:pt idx="348">
                  <c:v>16.038942307692306</c:v>
                </c:pt>
                <c:pt idx="349">
                  <c:v>16.141346153846154</c:v>
                </c:pt>
                <c:pt idx="350">
                  <c:v>16.153846153846153</c:v>
                </c:pt>
                <c:pt idx="351">
                  <c:v>16.243749999999999</c:v>
                </c:pt>
                <c:pt idx="352">
                  <c:v>16.346153846153847</c:v>
                </c:pt>
                <c:pt idx="353">
                  <c:v>16.458653846153844</c:v>
                </c:pt>
                <c:pt idx="354">
                  <c:v>16.465384615384615</c:v>
                </c:pt>
                <c:pt idx="355">
                  <c:v>16.550961538461539</c:v>
                </c:pt>
                <c:pt idx="356">
                  <c:v>16.653365384615384</c:v>
                </c:pt>
                <c:pt idx="357">
                  <c:v>16.730769230769234</c:v>
                </c:pt>
                <c:pt idx="358">
                  <c:v>16.755769230769232</c:v>
                </c:pt>
                <c:pt idx="359">
                  <c:v>16.826923076923077</c:v>
                </c:pt>
                <c:pt idx="360">
                  <c:v>16.858653846153846</c:v>
                </c:pt>
                <c:pt idx="361">
                  <c:v>17.019230769230766</c:v>
                </c:pt>
                <c:pt idx="362">
                  <c:v>17.063461538461539</c:v>
                </c:pt>
                <c:pt idx="363">
                  <c:v>17.125</c:v>
                </c:pt>
                <c:pt idx="364">
                  <c:v>17.145192307692305</c:v>
                </c:pt>
                <c:pt idx="365">
                  <c:v>17.165865384615383</c:v>
                </c:pt>
                <c:pt idx="366">
                  <c:v>17.216826923076923</c:v>
                </c:pt>
                <c:pt idx="367">
                  <c:v>17.247596153846153</c:v>
                </c:pt>
                <c:pt idx="368">
                  <c:v>17.268269230769231</c:v>
                </c:pt>
                <c:pt idx="369">
                  <c:v>17.307692307692307</c:v>
                </c:pt>
                <c:pt idx="370">
                  <c:v>17.350480769230767</c:v>
                </c:pt>
                <c:pt idx="371">
                  <c:v>17.360576923076923</c:v>
                </c:pt>
                <c:pt idx="372">
                  <c:v>17.370673076923076</c:v>
                </c:pt>
                <c:pt idx="373">
                  <c:v>17.380769230769232</c:v>
                </c:pt>
                <c:pt idx="374">
                  <c:v>17.391346153846154</c:v>
                </c:pt>
                <c:pt idx="375">
                  <c:v>17.411538461538463</c:v>
                </c:pt>
                <c:pt idx="376">
                  <c:v>17.422115384615385</c:v>
                </c:pt>
                <c:pt idx="377">
                  <c:v>17.473076923076924</c:v>
                </c:pt>
                <c:pt idx="378">
                  <c:v>17.575480769230769</c:v>
                </c:pt>
                <c:pt idx="379">
                  <c:v>17.586057692307694</c:v>
                </c:pt>
                <c:pt idx="380">
                  <c:v>17.780769230769231</c:v>
                </c:pt>
                <c:pt idx="381">
                  <c:v>17.883173076923079</c:v>
                </c:pt>
                <c:pt idx="382">
                  <c:v>17.985576923076923</c:v>
                </c:pt>
                <c:pt idx="383">
                  <c:v>18.173076923076923</c:v>
                </c:pt>
                <c:pt idx="384">
                  <c:v>18.190384615384616</c:v>
                </c:pt>
                <c:pt idx="385">
                  <c:v>18.395192307692305</c:v>
                </c:pt>
                <c:pt idx="386">
                  <c:v>18.702884615384615</c:v>
                </c:pt>
                <c:pt idx="387">
                  <c:v>18.75</c:v>
                </c:pt>
                <c:pt idx="388">
                  <c:v>18.80528846153846</c:v>
                </c:pt>
                <c:pt idx="389">
                  <c:v>18.907692307692308</c:v>
                </c:pt>
                <c:pt idx="390">
                  <c:v>19.214903846153845</c:v>
                </c:pt>
                <c:pt idx="391">
                  <c:v>19.230769230769234</c:v>
                </c:pt>
                <c:pt idx="392">
                  <c:v>19.297115384615385</c:v>
                </c:pt>
                <c:pt idx="393">
                  <c:v>19.326923076923077</c:v>
                </c:pt>
                <c:pt idx="394">
                  <c:v>19.419711538461538</c:v>
                </c:pt>
                <c:pt idx="395">
                  <c:v>19.932211538461537</c:v>
                </c:pt>
                <c:pt idx="396">
                  <c:v>20.192307692307693</c:v>
                </c:pt>
                <c:pt idx="397">
                  <c:v>20.44471153846154</c:v>
                </c:pt>
                <c:pt idx="398">
                  <c:v>20.956730769230766</c:v>
                </c:pt>
                <c:pt idx="399">
                  <c:v>21.153846153846153</c:v>
                </c:pt>
                <c:pt idx="400">
                  <c:v>21.469230769230769</c:v>
                </c:pt>
                <c:pt idx="401">
                  <c:v>21.634615384615383</c:v>
                </c:pt>
                <c:pt idx="402">
                  <c:v>21.770192307692305</c:v>
                </c:pt>
                <c:pt idx="403">
                  <c:v>21.981249999999999</c:v>
                </c:pt>
                <c:pt idx="404">
                  <c:v>22.21153846153846</c:v>
                </c:pt>
                <c:pt idx="405">
                  <c:v>22.493749999999999</c:v>
                </c:pt>
                <c:pt idx="406">
                  <c:v>23.005769230769232</c:v>
                </c:pt>
                <c:pt idx="407">
                  <c:v>23.076923076923077</c:v>
                </c:pt>
                <c:pt idx="408">
                  <c:v>23.518269230769231</c:v>
                </c:pt>
                <c:pt idx="409">
                  <c:v>24.030769230769231</c:v>
                </c:pt>
                <c:pt idx="410">
                  <c:v>24.03846153846154</c:v>
                </c:pt>
                <c:pt idx="411">
                  <c:v>24.133173076923079</c:v>
                </c:pt>
                <c:pt idx="412">
                  <c:v>24.542788461538461</c:v>
                </c:pt>
                <c:pt idx="413">
                  <c:v>25</c:v>
                </c:pt>
                <c:pt idx="414">
                  <c:v>25.05528846153846</c:v>
                </c:pt>
                <c:pt idx="415">
                  <c:v>25.567307692307693</c:v>
                </c:pt>
                <c:pt idx="416">
                  <c:v>25.961538461538463</c:v>
                </c:pt>
                <c:pt idx="417">
                  <c:v>26.079807692307689</c:v>
                </c:pt>
                <c:pt idx="418">
                  <c:v>26.44230769230769</c:v>
                </c:pt>
                <c:pt idx="419">
                  <c:v>26.591826923076923</c:v>
                </c:pt>
                <c:pt idx="420">
                  <c:v>26.68269230769231</c:v>
                </c:pt>
                <c:pt idx="421">
                  <c:v>26.809134615384615</c:v>
                </c:pt>
                <c:pt idx="422">
                  <c:v>26.923076923076923</c:v>
                </c:pt>
                <c:pt idx="423">
                  <c:v>27.126923076923077</c:v>
                </c:pt>
                <c:pt idx="424">
                  <c:v>27.65625</c:v>
                </c:pt>
                <c:pt idx="425">
                  <c:v>27.815384615384612</c:v>
                </c:pt>
                <c:pt idx="426">
                  <c:v>27.884615384615387</c:v>
                </c:pt>
                <c:pt idx="427">
                  <c:v>28.365384615384613</c:v>
                </c:pt>
                <c:pt idx="428">
                  <c:v>28.715865384615388</c:v>
                </c:pt>
                <c:pt idx="429">
                  <c:v>28.846153846153847</c:v>
                </c:pt>
                <c:pt idx="430">
                  <c:v>29.245673076923076</c:v>
                </c:pt>
                <c:pt idx="431">
                  <c:v>29.774999999999999</c:v>
                </c:pt>
                <c:pt idx="432">
                  <c:v>30.304807692307691</c:v>
                </c:pt>
                <c:pt idx="433">
                  <c:v>30.769230769230766</c:v>
                </c:pt>
                <c:pt idx="434">
                  <c:v>30.834615384615386</c:v>
                </c:pt>
                <c:pt idx="435">
                  <c:v>31.25</c:v>
                </c:pt>
                <c:pt idx="436">
                  <c:v>31.730769230769234</c:v>
                </c:pt>
                <c:pt idx="437">
                  <c:v>31.893750000000001</c:v>
                </c:pt>
                <c:pt idx="438">
                  <c:v>32.423557692307689</c:v>
                </c:pt>
                <c:pt idx="439">
                  <c:v>32.952884615384612</c:v>
                </c:pt>
                <c:pt idx="440">
                  <c:v>33.482692307692311</c:v>
                </c:pt>
                <c:pt idx="441">
                  <c:v>33.588461538461537</c:v>
                </c:pt>
                <c:pt idx="442">
                  <c:v>33.653846153846153</c:v>
                </c:pt>
                <c:pt idx="443">
                  <c:v>34.012500000000003</c:v>
                </c:pt>
                <c:pt idx="444">
                  <c:v>34.541826923076925</c:v>
                </c:pt>
                <c:pt idx="445">
                  <c:v>35.07163461538461</c:v>
                </c:pt>
                <c:pt idx="446">
                  <c:v>35.601442307692309</c:v>
                </c:pt>
                <c:pt idx="447">
                  <c:v>36.057692307692307</c:v>
                </c:pt>
                <c:pt idx="448">
                  <c:v>36.131250000000001</c:v>
                </c:pt>
                <c:pt idx="449">
                  <c:v>36.681730769230768</c:v>
                </c:pt>
                <c:pt idx="450">
                  <c:v>37.230288461538464</c:v>
                </c:pt>
                <c:pt idx="451">
                  <c:v>38.326442307692311</c:v>
                </c:pt>
                <c:pt idx="452">
                  <c:v>38.461538461538467</c:v>
                </c:pt>
                <c:pt idx="453">
                  <c:v>40.384615384615387</c:v>
                </c:pt>
                <c:pt idx="454">
                  <c:v>40.519711538461536</c:v>
                </c:pt>
                <c:pt idx="455">
                  <c:v>40.865384615384613</c:v>
                </c:pt>
                <c:pt idx="456">
                  <c:v>41.346153846153847</c:v>
                </c:pt>
                <c:pt idx="457">
                  <c:v>41.61586538461539</c:v>
                </c:pt>
                <c:pt idx="458">
                  <c:v>41.97788461538461</c:v>
                </c:pt>
                <c:pt idx="459">
                  <c:v>42.712499999999999</c:v>
                </c:pt>
                <c:pt idx="460">
                  <c:v>43.269230769230766</c:v>
                </c:pt>
                <c:pt idx="461">
                  <c:v>43.809134615384615</c:v>
                </c:pt>
                <c:pt idx="462">
                  <c:v>44.905769230769231</c:v>
                </c:pt>
                <c:pt idx="463">
                  <c:v>45.67307692307692</c:v>
                </c:pt>
                <c:pt idx="464">
                  <c:v>46.001923076923077</c:v>
                </c:pt>
                <c:pt idx="465">
                  <c:v>46.153846153846153</c:v>
                </c:pt>
                <c:pt idx="466">
                  <c:v>48.07692307692308</c:v>
                </c:pt>
                <c:pt idx="467">
                  <c:v>48.195192307692309</c:v>
                </c:pt>
                <c:pt idx="468">
                  <c:v>49.291346153846156</c:v>
                </c:pt>
                <c:pt idx="469">
                  <c:v>50.387980769230765</c:v>
                </c:pt>
                <c:pt idx="470">
                  <c:v>50.961538461538467</c:v>
                </c:pt>
                <c:pt idx="471">
                  <c:v>54.774038461538467</c:v>
                </c:pt>
                <c:pt idx="472">
                  <c:v>55.38461538461538</c:v>
                </c:pt>
                <c:pt idx="473">
                  <c:v>55.870673076923069</c:v>
                </c:pt>
                <c:pt idx="474">
                  <c:v>56.96682692307693</c:v>
                </c:pt>
                <c:pt idx="475">
                  <c:v>57.692307692307693</c:v>
                </c:pt>
                <c:pt idx="476">
                  <c:v>59.160096153846155</c:v>
                </c:pt>
                <c:pt idx="477">
                  <c:v>60.096153846153847</c:v>
                </c:pt>
                <c:pt idx="478">
                  <c:v>60.256250000000001</c:v>
                </c:pt>
                <c:pt idx="479">
                  <c:v>62.449519230769226</c:v>
                </c:pt>
                <c:pt idx="480">
                  <c:v>65.738942307692312</c:v>
                </c:pt>
                <c:pt idx="481">
                  <c:v>67.307692307692307</c:v>
                </c:pt>
                <c:pt idx="482">
                  <c:v>69.230769230769226</c:v>
                </c:pt>
                <c:pt idx="483">
                  <c:v>71.22115384615384</c:v>
                </c:pt>
                <c:pt idx="484">
                  <c:v>72.115384615384613</c:v>
                </c:pt>
                <c:pt idx="485">
                  <c:v>73.414423076923072</c:v>
                </c:pt>
                <c:pt idx="486">
                  <c:v>82.186057692307685</c:v>
                </c:pt>
                <c:pt idx="487">
                  <c:v>84.134615384615387</c:v>
                </c:pt>
                <c:pt idx="488">
                  <c:v>86.538461538461533</c:v>
                </c:pt>
                <c:pt idx="489">
                  <c:v>98.633653846153848</c:v>
                </c:pt>
                <c:pt idx="490">
                  <c:v>100.96153846153847</c:v>
                </c:pt>
                <c:pt idx="491">
                  <c:v>105.76923076923076</c:v>
                </c:pt>
                <c:pt idx="492">
                  <c:v>115.08076923076923</c:v>
                </c:pt>
                <c:pt idx="493">
                  <c:v>115.38461538461539</c:v>
                </c:pt>
                <c:pt idx="494">
                  <c:v>120.19230769230769</c:v>
                </c:pt>
                <c:pt idx="495">
                  <c:v>126.92307692307693</c:v>
                </c:pt>
                <c:pt idx="496">
                  <c:v>138.46153846153845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CE-4E2F-ABE8-89484DBCBB51}"/>
            </c:ext>
          </c:extLst>
        </c:ser>
        <c:ser>
          <c:idx val="1"/>
          <c:order val="1"/>
          <c:tx>
            <c:strRef>
              <c:f>'fig 1'!$F$1</c:f>
              <c:strCache>
                <c:ptCount val="1"/>
                <c:pt idx="0">
                  <c:v>Lavoro povero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'fig 1'!$F$2:$F$498</c:f>
              <c:numCache>
                <c:formatCode>_-* #,##0_-;\-* #,##0_-;_-* "-"??_-;_-@_-</c:formatCode>
                <c:ptCount val="497"/>
                <c:pt idx="0">
                  <c:v>6.95</c:v>
                </c:pt>
                <c:pt idx="1">
                  <c:v>6.95</c:v>
                </c:pt>
                <c:pt idx="2">
                  <c:v>6.95</c:v>
                </c:pt>
                <c:pt idx="3">
                  <c:v>6.95</c:v>
                </c:pt>
                <c:pt idx="4">
                  <c:v>6.95</c:v>
                </c:pt>
                <c:pt idx="5">
                  <c:v>6.95</c:v>
                </c:pt>
                <c:pt idx="6">
                  <c:v>6.95</c:v>
                </c:pt>
                <c:pt idx="7">
                  <c:v>6.95</c:v>
                </c:pt>
                <c:pt idx="8">
                  <c:v>6.95</c:v>
                </c:pt>
                <c:pt idx="9">
                  <c:v>6.95</c:v>
                </c:pt>
                <c:pt idx="10">
                  <c:v>6.95</c:v>
                </c:pt>
                <c:pt idx="11">
                  <c:v>6.95</c:v>
                </c:pt>
                <c:pt idx="12">
                  <c:v>6.95</c:v>
                </c:pt>
                <c:pt idx="13">
                  <c:v>6.95</c:v>
                </c:pt>
                <c:pt idx="14">
                  <c:v>6.95</c:v>
                </c:pt>
                <c:pt idx="15">
                  <c:v>6.95</c:v>
                </c:pt>
                <c:pt idx="16">
                  <c:v>6.95</c:v>
                </c:pt>
                <c:pt idx="17">
                  <c:v>6.95</c:v>
                </c:pt>
                <c:pt idx="18">
                  <c:v>6.95</c:v>
                </c:pt>
                <c:pt idx="19">
                  <c:v>6.95</c:v>
                </c:pt>
                <c:pt idx="20">
                  <c:v>6.95</c:v>
                </c:pt>
                <c:pt idx="21">
                  <c:v>6.95</c:v>
                </c:pt>
                <c:pt idx="22">
                  <c:v>6.95</c:v>
                </c:pt>
                <c:pt idx="23">
                  <c:v>6.95</c:v>
                </c:pt>
                <c:pt idx="24">
                  <c:v>6.95</c:v>
                </c:pt>
                <c:pt idx="25">
                  <c:v>6.95</c:v>
                </c:pt>
                <c:pt idx="26">
                  <c:v>6.95</c:v>
                </c:pt>
                <c:pt idx="27">
                  <c:v>6.95</c:v>
                </c:pt>
                <c:pt idx="28">
                  <c:v>6.95</c:v>
                </c:pt>
                <c:pt idx="29">
                  <c:v>6.95</c:v>
                </c:pt>
                <c:pt idx="30">
                  <c:v>6.95</c:v>
                </c:pt>
                <c:pt idx="31">
                  <c:v>6.95</c:v>
                </c:pt>
                <c:pt idx="32">
                  <c:v>6.95</c:v>
                </c:pt>
                <c:pt idx="33">
                  <c:v>6.95</c:v>
                </c:pt>
                <c:pt idx="34">
                  <c:v>6.95</c:v>
                </c:pt>
                <c:pt idx="35">
                  <c:v>6.95</c:v>
                </c:pt>
                <c:pt idx="36">
                  <c:v>6.95</c:v>
                </c:pt>
                <c:pt idx="37">
                  <c:v>6.95</c:v>
                </c:pt>
                <c:pt idx="38">
                  <c:v>6.95</c:v>
                </c:pt>
                <c:pt idx="39">
                  <c:v>6.95</c:v>
                </c:pt>
                <c:pt idx="40">
                  <c:v>6.95</c:v>
                </c:pt>
                <c:pt idx="41">
                  <c:v>6.95</c:v>
                </c:pt>
                <c:pt idx="42">
                  <c:v>6.95</c:v>
                </c:pt>
                <c:pt idx="43">
                  <c:v>6.95</c:v>
                </c:pt>
                <c:pt idx="44">
                  <c:v>6.95</c:v>
                </c:pt>
                <c:pt idx="45">
                  <c:v>6.95</c:v>
                </c:pt>
                <c:pt idx="46">
                  <c:v>6.95</c:v>
                </c:pt>
                <c:pt idx="47">
                  <c:v>6.95</c:v>
                </c:pt>
                <c:pt idx="48">
                  <c:v>6.95</c:v>
                </c:pt>
                <c:pt idx="49">
                  <c:v>6.95</c:v>
                </c:pt>
                <c:pt idx="50">
                  <c:v>6.95</c:v>
                </c:pt>
                <c:pt idx="51">
                  <c:v>6.95</c:v>
                </c:pt>
                <c:pt idx="52">
                  <c:v>6.95</c:v>
                </c:pt>
                <c:pt idx="53">
                  <c:v>6.95</c:v>
                </c:pt>
                <c:pt idx="54">
                  <c:v>6.95</c:v>
                </c:pt>
                <c:pt idx="55">
                  <c:v>6.95</c:v>
                </c:pt>
                <c:pt idx="56">
                  <c:v>6.95</c:v>
                </c:pt>
                <c:pt idx="57">
                  <c:v>6.95</c:v>
                </c:pt>
                <c:pt idx="58">
                  <c:v>6.95</c:v>
                </c:pt>
                <c:pt idx="59">
                  <c:v>6.95</c:v>
                </c:pt>
                <c:pt idx="60">
                  <c:v>6.95</c:v>
                </c:pt>
                <c:pt idx="61">
                  <c:v>6.95</c:v>
                </c:pt>
                <c:pt idx="62">
                  <c:v>6.95</c:v>
                </c:pt>
                <c:pt idx="63">
                  <c:v>6.95</c:v>
                </c:pt>
                <c:pt idx="64">
                  <c:v>6.95</c:v>
                </c:pt>
                <c:pt idx="65">
                  <c:v>6.95</c:v>
                </c:pt>
                <c:pt idx="66">
                  <c:v>6.95</c:v>
                </c:pt>
                <c:pt idx="67">
                  <c:v>6.95</c:v>
                </c:pt>
                <c:pt idx="68">
                  <c:v>6.95</c:v>
                </c:pt>
                <c:pt idx="69">
                  <c:v>6.95</c:v>
                </c:pt>
                <c:pt idx="70">
                  <c:v>6.95</c:v>
                </c:pt>
                <c:pt idx="71">
                  <c:v>6.95</c:v>
                </c:pt>
                <c:pt idx="72">
                  <c:v>6.95</c:v>
                </c:pt>
                <c:pt idx="73">
                  <c:v>6.95</c:v>
                </c:pt>
                <c:pt idx="74">
                  <c:v>6.95</c:v>
                </c:pt>
                <c:pt idx="75">
                  <c:v>6.95</c:v>
                </c:pt>
                <c:pt idx="76">
                  <c:v>6.95</c:v>
                </c:pt>
                <c:pt idx="77">
                  <c:v>6.95</c:v>
                </c:pt>
                <c:pt idx="78">
                  <c:v>6.95</c:v>
                </c:pt>
                <c:pt idx="79">
                  <c:v>6.95</c:v>
                </c:pt>
                <c:pt idx="80">
                  <c:v>6.95</c:v>
                </c:pt>
                <c:pt idx="81">
                  <c:v>6.95</c:v>
                </c:pt>
                <c:pt idx="82">
                  <c:v>6.95</c:v>
                </c:pt>
                <c:pt idx="83">
                  <c:v>6.95</c:v>
                </c:pt>
                <c:pt idx="84">
                  <c:v>6.95</c:v>
                </c:pt>
                <c:pt idx="85">
                  <c:v>6.95</c:v>
                </c:pt>
                <c:pt idx="86">
                  <c:v>6.95</c:v>
                </c:pt>
                <c:pt idx="87">
                  <c:v>6.95</c:v>
                </c:pt>
                <c:pt idx="88">
                  <c:v>6.95</c:v>
                </c:pt>
                <c:pt idx="89">
                  <c:v>6.95</c:v>
                </c:pt>
                <c:pt idx="90">
                  <c:v>6.95</c:v>
                </c:pt>
                <c:pt idx="91">
                  <c:v>6.95</c:v>
                </c:pt>
                <c:pt idx="92">
                  <c:v>6.95</c:v>
                </c:pt>
                <c:pt idx="93">
                  <c:v>6.95</c:v>
                </c:pt>
                <c:pt idx="94">
                  <c:v>6.95</c:v>
                </c:pt>
                <c:pt idx="95">
                  <c:v>6.95</c:v>
                </c:pt>
                <c:pt idx="96">
                  <c:v>6.95</c:v>
                </c:pt>
                <c:pt idx="97">
                  <c:v>6.95</c:v>
                </c:pt>
                <c:pt idx="98">
                  <c:v>6.95</c:v>
                </c:pt>
                <c:pt idx="99">
                  <c:v>6.95</c:v>
                </c:pt>
                <c:pt idx="100">
                  <c:v>6.95</c:v>
                </c:pt>
                <c:pt idx="101">
                  <c:v>6.95</c:v>
                </c:pt>
                <c:pt idx="102">
                  <c:v>6.95</c:v>
                </c:pt>
                <c:pt idx="103">
                  <c:v>6.95</c:v>
                </c:pt>
                <c:pt idx="104">
                  <c:v>6.95</c:v>
                </c:pt>
                <c:pt idx="105">
                  <c:v>6.95</c:v>
                </c:pt>
                <c:pt idx="106">
                  <c:v>6.95</c:v>
                </c:pt>
                <c:pt idx="107">
                  <c:v>6.95</c:v>
                </c:pt>
                <c:pt idx="108">
                  <c:v>6.95</c:v>
                </c:pt>
                <c:pt idx="109">
                  <c:v>6.95</c:v>
                </c:pt>
                <c:pt idx="110">
                  <c:v>6.95</c:v>
                </c:pt>
                <c:pt idx="111">
                  <c:v>6.95</c:v>
                </c:pt>
                <c:pt idx="112">
                  <c:v>6.95</c:v>
                </c:pt>
                <c:pt idx="113">
                  <c:v>6.95</c:v>
                </c:pt>
                <c:pt idx="114">
                  <c:v>6.95</c:v>
                </c:pt>
                <c:pt idx="115">
                  <c:v>6.95</c:v>
                </c:pt>
                <c:pt idx="116">
                  <c:v>6.95</c:v>
                </c:pt>
                <c:pt idx="117">
                  <c:v>6.95</c:v>
                </c:pt>
                <c:pt idx="118">
                  <c:v>6.95</c:v>
                </c:pt>
                <c:pt idx="119">
                  <c:v>6.95</c:v>
                </c:pt>
                <c:pt idx="120">
                  <c:v>6.95</c:v>
                </c:pt>
                <c:pt idx="121">
                  <c:v>6.95</c:v>
                </c:pt>
                <c:pt idx="122">
                  <c:v>6.95</c:v>
                </c:pt>
                <c:pt idx="123">
                  <c:v>6.95</c:v>
                </c:pt>
                <c:pt idx="124">
                  <c:v>6.95</c:v>
                </c:pt>
                <c:pt idx="125">
                  <c:v>6.95</c:v>
                </c:pt>
                <c:pt idx="126">
                  <c:v>6.95</c:v>
                </c:pt>
                <c:pt idx="127">
                  <c:v>6.95</c:v>
                </c:pt>
                <c:pt idx="128">
                  <c:v>6.95</c:v>
                </c:pt>
                <c:pt idx="129">
                  <c:v>6.95</c:v>
                </c:pt>
                <c:pt idx="130">
                  <c:v>6.95</c:v>
                </c:pt>
                <c:pt idx="131">
                  <c:v>6.95</c:v>
                </c:pt>
                <c:pt idx="132">
                  <c:v>6.95</c:v>
                </c:pt>
                <c:pt idx="133">
                  <c:v>6.95</c:v>
                </c:pt>
                <c:pt idx="134">
                  <c:v>6.95</c:v>
                </c:pt>
                <c:pt idx="135">
                  <c:v>6.95</c:v>
                </c:pt>
                <c:pt idx="136">
                  <c:v>6.95</c:v>
                </c:pt>
                <c:pt idx="137">
                  <c:v>6.95</c:v>
                </c:pt>
                <c:pt idx="138">
                  <c:v>6.95</c:v>
                </c:pt>
                <c:pt idx="139">
                  <c:v>6.95</c:v>
                </c:pt>
                <c:pt idx="140">
                  <c:v>6.95</c:v>
                </c:pt>
                <c:pt idx="141">
                  <c:v>6.95</c:v>
                </c:pt>
                <c:pt idx="142">
                  <c:v>6.95</c:v>
                </c:pt>
                <c:pt idx="143">
                  <c:v>6.95</c:v>
                </c:pt>
                <c:pt idx="144">
                  <c:v>6.95</c:v>
                </c:pt>
                <c:pt idx="145">
                  <c:v>6.95</c:v>
                </c:pt>
                <c:pt idx="146">
                  <c:v>6.95</c:v>
                </c:pt>
                <c:pt idx="147">
                  <c:v>6.95</c:v>
                </c:pt>
                <c:pt idx="148">
                  <c:v>6.95</c:v>
                </c:pt>
                <c:pt idx="149">
                  <c:v>6.95</c:v>
                </c:pt>
                <c:pt idx="150">
                  <c:v>6.95</c:v>
                </c:pt>
                <c:pt idx="151">
                  <c:v>6.95</c:v>
                </c:pt>
                <c:pt idx="152">
                  <c:v>6.95</c:v>
                </c:pt>
                <c:pt idx="153">
                  <c:v>6.95</c:v>
                </c:pt>
                <c:pt idx="154">
                  <c:v>6.95</c:v>
                </c:pt>
                <c:pt idx="155">
                  <c:v>6.95</c:v>
                </c:pt>
                <c:pt idx="156">
                  <c:v>6.95</c:v>
                </c:pt>
                <c:pt idx="157">
                  <c:v>6.95</c:v>
                </c:pt>
                <c:pt idx="158">
                  <c:v>6.95</c:v>
                </c:pt>
                <c:pt idx="159">
                  <c:v>6.95</c:v>
                </c:pt>
                <c:pt idx="160">
                  <c:v>6.95</c:v>
                </c:pt>
                <c:pt idx="161">
                  <c:v>6.95</c:v>
                </c:pt>
                <c:pt idx="162">
                  <c:v>6.95</c:v>
                </c:pt>
                <c:pt idx="163">
                  <c:v>6.95</c:v>
                </c:pt>
                <c:pt idx="164">
                  <c:v>6.95</c:v>
                </c:pt>
                <c:pt idx="165">
                  <c:v>6.95</c:v>
                </c:pt>
                <c:pt idx="166">
                  <c:v>6.95</c:v>
                </c:pt>
                <c:pt idx="167">
                  <c:v>6.95</c:v>
                </c:pt>
                <c:pt idx="168">
                  <c:v>6.95</c:v>
                </c:pt>
                <c:pt idx="169">
                  <c:v>6.95</c:v>
                </c:pt>
                <c:pt idx="170">
                  <c:v>6.95</c:v>
                </c:pt>
                <c:pt idx="171">
                  <c:v>6.95</c:v>
                </c:pt>
                <c:pt idx="172">
                  <c:v>6.95</c:v>
                </c:pt>
                <c:pt idx="173">
                  <c:v>6.95</c:v>
                </c:pt>
                <c:pt idx="174">
                  <c:v>6.95</c:v>
                </c:pt>
                <c:pt idx="175">
                  <c:v>6.95</c:v>
                </c:pt>
                <c:pt idx="176">
                  <c:v>6.95</c:v>
                </c:pt>
                <c:pt idx="177">
                  <c:v>6.95</c:v>
                </c:pt>
                <c:pt idx="178">
                  <c:v>6.95</c:v>
                </c:pt>
                <c:pt idx="179">
                  <c:v>6.95</c:v>
                </c:pt>
                <c:pt idx="180">
                  <c:v>6.95</c:v>
                </c:pt>
                <c:pt idx="181">
                  <c:v>6.95</c:v>
                </c:pt>
                <c:pt idx="182">
                  <c:v>6.95</c:v>
                </c:pt>
                <c:pt idx="183">
                  <c:v>6.95</c:v>
                </c:pt>
                <c:pt idx="184">
                  <c:v>6.95</c:v>
                </c:pt>
                <c:pt idx="185">
                  <c:v>6.95</c:v>
                </c:pt>
                <c:pt idx="186">
                  <c:v>6.95</c:v>
                </c:pt>
                <c:pt idx="187">
                  <c:v>6.95</c:v>
                </c:pt>
                <c:pt idx="188">
                  <c:v>6.95</c:v>
                </c:pt>
                <c:pt idx="189">
                  <c:v>6.95</c:v>
                </c:pt>
                <c:pt idx="190">
                  <c:v>6.95</c:v>
                </c:pt>
                <c:pt idx="191">
                  <c:v>6.95</c:v>
                </c:pt>
                <c:pt idx="192">
                  <c:v>6.95</c:v>
                </c:pt>
                <c:pt idx="193">
                  <c:v>6.95</c:v>
                </c:pt>
                <c:pt idx="194">
                  <c:v>6.95</c:v>
                </c:pt>
                <c:pt idx="195">
                  <c:v>6.95</c:v>
                </c:pt>
                <c:pt idx="196">
                  <c:v>6.95</c:v>
                </c:pt>
                <c:pt idx="197">
                  <c:v>6.95</c:v>
                </c:pt>
                <c:pt idx="198">
                  <c:v>6.95</c:v>
                </c:pt>
                <c:pt idx="199">
                  <c:v>6.95</c:v>
                </c:pt>
                <c:pt idx="200">
                  <c:v>6.95</c:v>
                </c:pt>
                <c:pt idx="201">
                  <c:v>6.95</c:v>
                </c:pt>
                <c:pt idx="202">
                  <c:v>6.95</c:v>
                </c:pt>
                <c:pt idx="203">
                  <c:v>6.95</c:v>
                </c:pt>
                <c:pt idx="204">
                  <c:v>6.95</c:v>
                </c:pt>
                <c:pt idx="205">
                  <c:v>6.95</c:v>
                </c:pt>
                <c:pt idx="206">
                  <c:v>6.95</c:v>
                </c:pt>
                <c:pt idx="207">
                  <c:v>6.95</c:v>
                </c:pt>
                <c:pt idx="208">
                  <c:v>6.95</c:v>
                </c:pt>
                <c:pt idx="209">
                  <c:v>6.95</c:v>
                </c:pt>
                <c:pt idx="210">
                  <c:v>6.95</c:v>
                </c:pt>
                <c:pt idx="211">
                  <c:v>6.95</c:v>
                </c:pt>
                <c:pt idx="212">
                  <c:v>6.95</c:v>
                </c:pt>
                <c:pt idx="213">
                  <c:v>6.95</c:v>
                </c:pt>
                <c:pt idx="214">
                  <c:v>6.95</c:v>
                </c:pt>
                <c:pt idx="215">
                  <c:v>6.95</c:v>
                </c:pt>
                <c:pt idx="216">
                  <c:v>6.95</c:v>
                </c:pt>
                <c:pt idx="217">
                  <c:v>6.95</c:v>
                </c:pt>
                <c:pt idx="218">
                  <c:v>6.95</c:v>
                </c:pt>
                <c:pt idx="219">
                  <c:v>6.95</c:v>
                </c:pt>
                <c:pt idx="220">
                  <c:v>6.95</c:v>
                </c:pt>
                <c:pt idx="221">
                  <c:v>6.95</c:v>
                </c:pt>
                <c:pt idx="222">
                  <c:v>6.95</c:v>
                </c:pt>
                <c:pt idx="223">
                  <c:v>6.95</c:v>
                </c:pt>
                <c:pt idx="224">
                  <c:v>6.95</c:v>
                </c:pt>
                <c:pt idx="225">
                  <c:v>6.95</c:v>
                </c:pt>
                <c:pt idx="226">
                  <c:v>6.95</c:v>
                </c:pt>
                <c:pt idx="227">
                  <c:v>6.95</c:v>
                </c:pt>
                <c:pt idx="228">
                  <c:v>6.95</c:v>
                </c:pt>
                <c:pt idx="229">
                  <c:v>6.95</c:v>
                </c:pt>
                <c:pt idx="230">
                  <c:v>6.95</c:v>
                </c:pt>
                <c:pt idx="231">
                  <c:v>6.95</c:v>
                </c:pt>
                <c:pt idx="232">
                  <c:v>6.95</c:v>
                </c:pt>
                <c:pt idx="233">
                  <c:v>6.95</c:v>
                </c:pt>
                <c:pt idx="234">
                  <c:v>6.95</c:v>
                </c:pt>
                <c:pt idx="235">
                  <c:v>6.95</c:v>
                </c:pt>
                <c:pt idx="236">
                  <c:v>6.95</c:v>
                </c:pt>
                <c:pt idx="237">
                  <c:v>6.95</c:v>
                </c:pt>
                <c:pt idx="238">
                  <c:v>6.95</c:v>
                </c:pt>
                <c:pt idx="239">
                  <c:v>6.95</c:v>
                </c:pt>
                <c:pt idx="240">
                  <c:v>6.95</c:v>
                </c:pt>
                <c:pt idx="241">
                  <c:v>6.95</c:v>
                </c:pt>
                <c:pt idx="242">
                  <c:v>6.95</c:v>
                </c:pt>
                <c:pt idx="243">
                  <c:v>6.95</c:v>
                </c:pt>
                <c:pt idx="244">
                  <c:v>6.95</c:v>
                </c:pt>
                <c:pt idx="245">
                  <c:v>6.95</c:v>
                </c:pt>
                <c:pt idx="246">
                  <c:v>6.95</c:v>
                </c:pt>
                <c:pt idx="247">
                  <c:v>6.95</c:v>
                </c:pt>
                <c:pt idx="248">
                  <c:v>6.95</c:v>
                </c:pt>
                <c:pt idx="249">
                  <c:v>6.95</c:v>
                </c:pt>
                <c:pt idx="250">
                  <c:v>6.95</c:v>
                </c:pt>
                <c:pt idx="251">
                  <c:v>6.95</c:v>
                </c:pt>
                <c:pt idx="252">
                  <c:v>6.95</c:v>
                </c:pt>
                <c:pt idx="253">
                  <c:v>6.95</c:v>
                </c:pt>
                <c:pt idx="254">
                  <c:v>6.95</c:v>
                </c:pt>
                <c:pt idx="255">
                  <c:v>6.95</c:v>
                </c:pt>
                <c:pt idx="256">
                  <c:v>6.95</c:v>
                </c:pt>
                <c:pt idx="257">
                  <c:v>6.95</c:v>
                </c:pt>
                <c:pt idx="258">
                  <c:v>6.95</c:v>
                </c:pt>
                <c:pt idx="259">
                  <c:v>6.95</c:v>
                </c:pt>
                <c:pt idx="260">
                  <c:v>6.95</c:v>
                </c:pt>
                <c:pt idx="261">
                  <c:v>6.95</c:v>
                </c:pt>
                <c:pt idx="262">
                  <c:v>6.95</c:v>
                </c:pt>
                <c:pt idx="263">
                  <c:v>6.95</c:v>
                </c:pt>
                <c:pt idx="264">
                  <c:v>6.95</c:v>
                </c:pt>
                <c:pt idx="265">
                  <c:v>6.95</c:v>
                </c:pt>
                <c:pt idx="266">
                  <c:v>6.95</c:v>
                </c:pt>
                <c:pt idx="267">
                  <c:v>6.95</c:v>
                </c:pt>
                <c:pt idx="268">
                  <c:v>6.95</c:v>
                </c:pt>
                <c:pt idx="269">
                  <c:v>6.95</c:v>
                </c:pt>
                <c:pt idx="270">
                  <c:v>6.95</c:v>
                </c:pt>
                <c:pt idx="271">
                  <c:v>6.95</c:v>
                </c:pt>
                <c:pt idx="272">
                  <c:v>6.95</c:v>
                </c:pt>
                <c:pt idx="273">
                  <c:v>6.95</c:v>
                </c:pt>
                <c:pt idx="274">
                  <c:v>6.95</c:v>
                </c:pt>
                <c:pt idx="275">
                  <c:v>6.95</c:v>
                </c:pt>
                <c:pt idx="276">
                  <c:v>6.95</c:v>
                </c:pt>
                <c:pt idx="277">
                  <c:v>6.95</c:v>
                </c:pt>
                <c:pt idx="278">
                  <c:v>6.95</c:v>
                </c:pt>
                <c:pt idx="279">
                  <c:v>6.95</c:v>
                </c:pt>
                <c:pt idx="280">
                  <c:v>6.95</c:v>
                </c:pt>
                <c:pt idx="281">
                  <c:v>6.95</c:v>
                </c:pt>
                <c:pt idx="282">
                  <c:v>6.95</c:v>
                </c:pt>
                <c:pt idx="283">
                  <c:v>6.95</c:v>
                </c:pt>
                <c:pt idx="284">
                  <c:v>6.95</c:v>
                </c:pt>
                <c:pt idx="285">
                  <c:v>6.95</c:v>
                </c:pt>
                <c:pt idx="286">
                  <c:v>6.95</c:v>
                </c:pt>
                <c:pt idx="287">
                  <c:v>6.95</c:v>
                </c:pt>
                <c:pt idx="288">
                  <c:v>6.95</c:v>
                </c:pt>
                <c:pt idx="289">
                  <c:v>6.95</c:v>
                </c:pt>
                <c:pt idx="290">
                  <c:v>6.95</c:v>
                </c:pt>
                <c:pt idx="291">
                  <c:v>6.95</c:v>
                </c:pt>
                <c:pt idx="292">
                  <c:v>6.95</c:v>
                </c:pt>
                <c:pt idx="293">
                  <c:v>6.95</c:v>
                </c:pt>
                <c:pt idx="294">
                  <c:v>6.95</c:v>
                </c:pt>
                <c:pt idx="295">
                  <c:v>6.95</c:v>
                </c:pt>
                <c:pt idx="296">
                  <c:v>6.95</c:v>
                </c:pt>
                <c:pt idx="297">
                  <c:v>6.95</c:v>
                </c:pt>
                <c:pt idx="298">
                  <c:v>6.95</c:v>
                </c:pt>
                <c:pt idx="299">
                  <c:v>6.95</c:v>
                </c:pt>
                <c:pt idx="300">
                  <c:v>6.95</c:v>
                </c:pt>
                <c:pt idx="301">
                  <c:v>6.95</c:v>
                </c:pt>
                <c:pt idx="302">
                  <c:v>6.95</c:v>
                </c:pt>
                <c:pt idx="303">
                  <c:v>6.95</c:v>
                </c:pt>
                <c:pt idx="304">
                  <c:v>6.95</c:v>
                </c:pt>
                <c:pt idx="305">
                  <c:v>6.95</c:v>
                </c:pt>
                <c:pt idx="306">
                  <c:v>6.95</c:v>
                </c:pt>
                <c:pt idx="307">
                  <c:v>6.95</c:v>
                </c:pt>
                <c:pt idx="308">
                  <c:v>6.95</c:v>
                </c:pt>
                <c:pt idx="309">
                  <c:v>6.95</c:v>
                </c:pt>
                <c:pt idx="310">
                  <c:v>6.95</c:v>
                </c:pt>
                <c:pt idx="311">
                  <c:v>6.95</c:v>
                </c:pt>
                <c:pt idx="312">
                  <c:v>6.95</c:v>
                </c:pt>
                <c:pt idx="313">
                  <c:v>6.95</c:v>
                </c:pt>
                <c:pt idx="314">
                  <c:v>6.95</c:v>
                </c:pt>
                <c:pt idx="315">
                  <c:v>6.95</c:v>
                </c:pt>
                <c:pt idx="316">
                  <c:v>6.95</c:v>
                </c:pt>
                <c:pt idx="317">
                  <c:v>6.95</c:v>
                </c:pt>
                <c:pt idx="318">
                  <c:v>6.95</c:v>
                </c:pt>
                <c:pt idx="319">
                  <c:v>6.95</c:v>
                </c:pt>
                <c:pt idx="320">
                  <c:v>6.95</c:v>
                </c:pt>
                <c:pt idx="321">
                  <c:v>6.95</c:v>
                </c:pt>
                <c:pt idx="322">
                  <c:v>6.95</c:v>
                </c:pt>
                <c:pt idx="323">
                  <c:v>6.95</c:v>
                </c:pt>
                <c:pt idx="324">
                  <c:v>6.95</c:v>
                </c:pt>
                <c:pt idx="325">
                  <c:v>6.95</c:v>
                </c:pt>
                <c:pt idx="326">
                  <c:v>6.95</c:v>
                </c:pt>
                <c:pt idx="327">
                  <c:v>6.95</c:v>
                </c:pt>
                <c:pt idx="328">
                  <c:v>6.95</c:v>
                </c:pt>
                <c:pt idx="329">
                  <c:v>6.95</c:v>
                </c:pt>
                <c:pt idx="330">
                  <c:v>6.95</c:v>
                </c:pt>
                <c:pt idx="331">
                  <c:v>6.95</c:v>
                </c:pt>
                <c:pt idx="332">
                  <c:v>6.95</c:v>
                </c:pt>
                <c:pt idx="333">
                  <c:v>6.95</c:v>
                </c:pt>
                <c:pt idx="334">
                  <c:v>6.95</c:v>
                </c:pt>
                <c:pt idx="335">
                  <c:v>6.95</c:v>
                </c:pt>
                <c:pt idx="336">
                  <c:v>6.95</c:v>
                </c:pt>
                <c:pt idx="337">
                  <c:v>6.95</c:v>
                </c:pt>
                <c:pt idx="338">
                  <c:v>6.95</c:v>
                </c:pt>
                <c:pt idx="339">
                  <c:v>6.95</c:v>
                </c:pt>
                <c:pt idx="340">
                  <c:v>6.95</c:v>
                </c:pt>
                <c:pt idx="341">
                  <c:v>6.95</c:v>
                </c:pt>
                <c:pt idx="342">
                  <c:v>6.95</c:v>
                </c:pt>
                <c:pt idx="343">
                  <c:v>6.95</c:v>
                </c:pt>
                <c:pt idx="344">
                  <c:v>6.95</c:v>
                </c:pt>
                <c:pt idx="345">
                  <c:v>6.95</c:v>
                </c:pt>
                <c:pt idx="346">
                  <c:v>6.95</c:v>
                </c:pt>
                <c:pt idx="347">
                  <c:v>6.95</c:v>
                </c:pt>
                <c:pt idx="348">
                  <c:v>6.95</c:v>
                </c:pt>
                <c:pt idx="349">
                  <c:v>6.95</c:v>
                </c:pt>
                <c:pt idx="350">
                  <c:v>6.95</c:v>
                </c:pt>
                <c:pt idx="351">
                  <c:v>6.95</c:v>
                </c:pt>
                <c:pt idx="352">
                  <c:v>6.95</c:v>
                </c:pt>
                <c:pt idx="353">
                  <c:v>6.95</c:v>
                </c:pt>
                <c:pt idx="354">
                  <c:v>6.95</c:v>
                </c:pt>
                <c:pt idx="355">
                  <c:v>6.95</c:v>
                </c:pt>
                <c:pt idx="356">
                  <c:v>6.95</c:v>
                </c:pt>
                <c:pt idx="357">
                  <c:v>6.95</c:v>
                </c:pt>
                <c:pt idx="358">
                  <c:v>6.95</c:v>
                </c:pt>
                <c:pt idx="359">
                  <c:v>6.95</c:v>
                </c:pt>
                <c:pt idx="360">
                  <c:v>6.95</c:v>
                </c:pt>
                <c:pt idx="361">
                  <c:v>6.95</c:v>
                </c:pt>
                <c:pt idx="362">
                  <c:v>6.95</c:v>
                </c:pt>
                <c:pt idx="363">
                  <c:v>6.95</c:v>
                </c:pt>
                <c:pt idx="364">
                  <c:v>6.95</c:v>
                </c:pt>
                <c:pt idx="365">
                  <c:v>6.95</c:v>
                </c:pt>
                <c:pt idx="366">
                  <c:v>6.95</c:v>
                </c:pt>
                <c:pt idx="367">
                  <c:v>6.95</c:v>
                </c:pt>
                <c:pt idx="368">
                  <c:v>6.95</c:v>
                </c:pt>
                <c:pt idx="369">
                  <c:v>6.95</c:v>
                </c:pt>
                <c:pt idx="370">
                  <c:v>6.95</c:v>
                </c:pt>
                <c:pt idx="371">
                  <c:v>6.95</c:v>
                </c:pt>
                <c:pt idx="372">
                  <c:v>6.95</c:v>
                </c:pt>
                <c:pt idx="373">
                  <c:v>6.95</c:v>
                </c:pt>
                <c:pt idx="374">
                  <c:v>6.95</c:v>
                </c:pt>
                <c:pt idx="375">
                  <c:v>6.95</c:v>
                </c:pt>
                <c:pt idx="376">
                  <c:v>6.95</c:v>
                </c:pt>
                <c:pt idx="377">
                  <c:v>6.95</c:v>
                </c:pt>
                <c:pt idx="378">
                  <c:v>6.95</c:v>
                </c:pt>
                <c:pt idx="379">
                  <c:v>6.95</c:v>
                </c:pt>
                <c:pt idx="380">
                  <c:v>6.95</c:v>
                </c:pt>
                <c:pt idx="381">
                  <c:v>6.95</c:v>
                </c:pt>
                <c:pt idx="382">
                  <c:v>6.95</c:v>
                </c:pt>
                <c:pt idx="383">
                  <c:v>6.95</c:v>
                </c:pt>
                <c:pt idx="384">
                  <c:v>6.95</c:v>
                </c:pt>
                <c:pt idx="385">
                  <c:v>6.95</c:v>
                </c:pt>
                <c:pt idx="386">
                  <c:v>6.95</c:v>
                </c:pt>
                <c:pt idx="387">
                  <c:v>6.95</c:v>
                </c:pt>
                <c:pt idx="388">
                  <c:v>6.95</c:v>
                </c:pt>
                <c:pt idx="389">
                  <c:v>6.95</c:v>
                </c:pt>
                <c:pt idx="390">
                  <c:v>6.95</c:v>
                </c:pt>
                <c:pt idx="391">
                  <c:v>6.95</c:v>
                </c:pt>
                <c:pt idx="392">
                  <c:v>6.95</c:v>
                </c:pt>
                <c:pt idx="393">
                  <c:v>6.95</c:v>
                </c:pt>
                <c:pt idx="394">
                  <c:v>6.95</c:v>
                </c:pt>
                <c:pt idx="395">
                  <c:v>6.95</c:v>
                </c:pt>
                <c:pt idx="396">
                  <c:v>6.95</c:v>
                </c:pt>
                <c:pt idx="397">
                  <c:v>6.95</c:v>
                </c:pt>
                <c:pt idx="398">
                  <c:v>6.95</c:v>
                </c:pt>
                <c:pt idx="399">
                  <c:v>6.95</c:v>
                </c:pt>
                <c:pt idx="400">
                  <c:v>6.95</c:v>
                </c:pt>
                <c:pt idx="401">
                  <c:v>6.95</c:v>
                </c:pt>
                <c:pt idx="402">
                  <c:v>6.95</c:v>
                </c:pt>
                <c:pt idx="403">
                  <c:v>6.95</c:v>
                </c:pt>
                <c:pt idx="404">
                  <c:v>6.95</c:v>
                </c:pt>
                <c:pt idx="405">
                  <c:v>6.95</c:v>
                </c:pt>
                <c:pt idx="406">
                  <c:v>6.95</c:v>
                </c:pt>
                <c:pt idx="407">
                  <c:v>6.95</c:v>
                </c:pt>
                <c:pt idx="408">
                  <c:v>6.95</c:v>
                </c:pt>
                <c:pt idx="409">
                  <c:v>6.95</c:v>
                </c:pt>
                <c:pt idx="410">
                  <c:v>6.95</c:v>
                </c:pt>
                <c:pt idx="411">
                  <c:v>6.95</c:v>
                </c:pt>
                <c:pt idx="412">
                  <c:v>6.95</c:v>
                </c:pt>
                <c:pt idx="413">
                  <c:v>6.95</c:v>
                </c:pt>
                <c:pt idx="414">
                  <c:v>6.95</c:v>
                </c:pt>
                <c:pt idx="415">
                  <c:v>6.95</c:v>
                </c:pt>
                <c:pt idx="416">
                  <c:v>6.95</c:v>
                </c:pt>
                <c:pt idx="417">
                  <c:v>6.95</c:v>
                </c:pt>
                <c:pt idx="418">
                  <c:v>6.95</c:v>
                </c:pt>
                <c:pt idx="419">
                  <c:v>6.95</c:v>
                </c:pt>
                <c:pt idx="420">
                  <c:v>6.95</c:v>
                </c:pt>
                <c:pt idx="421">
                  <c:v>6.95</c:v>
                </c:pt>
                <c:pt idx="422">
                  <c:v>6.95</c:v>
                </c:pt>
                <c:pt idx="423">
                  <c:v>6.95</c:v>
                </c:pt>
                <c:pt idx="424">
                  <c:v>6.95</c:v>
                </c:pt>
                <c:pt idx="425">
                  <c:v>6.95</c:v>
                </c:pt>
                <c:pt idx="426">
                  <c:v>6.95</c:v>
                </c:pt>
                <c:pt idx="427">
                  <c:v>6.95</c:v>
                </c:pt>
                <c:pt idx="428">
                  <c:v>6.95</c:v>
                </c:pt>
                <c:pt idx="429">
                  <c:v>6.95</c:v>
                </c:pt>
                <c:pt idx="430">
                  <c:v>6.95</c:v>
                </c:pt>
                <c:pt idx="431">
                  <c:v>6.95</c:v>
                </c:pt>
                <c:pt idx="432">
                  <c:v>6.95</c:v>
                </c:pt>
                <c:pt idx="433">
                  <c:v>6.95</c:v>
                </c:pt>
                <c:pt idx="434">
                  <c:v>6.95</c:v>
                </c:pt>
                <c:pt idx="435">
                  <c:v>6.95</c:v>
                </c:pt>
                <c:pt idx="436">
                  <c:v>6.95</c:v>
                </c:pt>
                <c:pt idx="437">
                  <c:v>6.95</c:v>
                </c:pt>
                <c:pt idx="438">
                  <c:v>6.95</c:v>
                </c:pt>
                <c:pt idx="439">
                  <c:v>6.95</c:v>
                </c:pt>
                <c:pt idx="440">
                  <c:v>6.95</c:v>
                </c:pt>
                <c:pt idx="441">
                  <c:v>6.95</c:v>
                </c:pt>
                <c:pt idx="442">
                  <c:v>6.95</c:v>
                </c:pt>
                <c:pt idx="443">
                  <c:v>6.95</c:v>
                </c:pt>
                <c:pt idx="444">
                  <c:v>6.95</c:v>
                </c:pt>
                <c:pt idx="445">
                  <c:v>6.95</c:v>
                </c:pt>
                <c:pt idx="446">
                  <c:v>6.95</c:v>
                </c:pt>
                <c:pt idx="447">
                  <c:v>6.95</c:v>
                </c:pt>
                <c:pt idx="448">
                  <c:v>6.95</c:v>
                </c:pt>
                <c:pt idx="449">
                  <c:v>6.95</c:v>
                </c:pt>
                <c:pt idx="450">
                  <c:v>6.95</c:v>
                </c:pt>
                <c:pt idx="451">
                  <c:v>6.95</c:v>
                </c:pt>
                <c:pt idx="452">
                  <c:v>6.95</c:v>
                </c:pt>
                <c:pt idx="453">
                  <c:v>6.95</c:v>
                </c:pt>
                <c:pt idx="454">
                  <c:v>6.95</c:v>
                </c:pt>
                <c:pt idx="455">
                  <c:v>6.95</c:v>
                </c:pt>
                <c:pt idx="456">
                  <c:v>6.95</c:v>
                </c:pt>
                <c:pt idx="457">
                  <c:v>6.95</c:v>
                </c:pt>
                <c:pt idx="458">
                  <c:v>6.95</c:v>
                </c:pt>
                <c:pt idx="459">
                  <c:v>6.95</c:v>
                </c:pt>
                <c:pt idx="460">
                  <c:v>6.95</c:v>
                </c:pt>
                <c:pt idx="461">
                  <c:v>6.95</c:v>
                </c:pt>
                <c:pt idx="462">
                  <c:v>6.95</c:v>
                </c:pt>
                <c:pt idx="463">
                  <c:v>6.95</c:v>
                </c:pt>
                <c:pt idx="464">
                  <c:v>6.95</c:v>
                </c:pt>
                <c:pt idx="465">
                  <c:v>6.95</c:v>
                </c:pt>
                <c:pt idx="466">
                  <c:v>6.95</c:v>
                </c:pt>
                <c:pt idx="467">
                  <c:v>6.95</c:v>
                </c:pt>
                <c:pt idx="468">
                  <c:v>6.95</c:v>
                </c:pt>
                <c:pt idx="469">
                  <c:v>6.95</c:v>
                </c:pt>
                <c:pt idx="470">
                  <c:v>6.95</c:v>
                </c:pt>
                <c:pt idx="471">
                  <c:v>6.95</c:v>
                </c:pt>
                <c:pt idx="472">
                  <c:v>6.95</c:v>
                </c:pt>
                <c:pt idx="473">
                  <c:v>6.95</c:v>
                </c:pt>
                <c:pt idx="474">
                  <c:v>6.95</c:v>
                </c:pt>
                <c:pt idx="475">
                  <c:v>6.95</c:v>
                </c:pt>
                <c:pt idx="476">
                  <c:v>6.95</c:v>
                </c:pt>
                <c:pt idx="477">
                  <c:v>6.95</c:v>
                </c:pt>
                <c:pt idx="478">
                  <c:v>6.95</c:v>
                </c:pt>
                <c:pt idx="479">
                  <c:v>6.95</c:v>
                </c:pt>
                <c:pt idx="480">
                  <c:v>6.95</c:v>
                </c:pt>
                <c:pt idx="481">
                  <c:v>6.95</c:v>
                </c:pt>
                <c:pt idx="482">
                  <c:v>6.95</c:v>
                </c:pt>
                <c:pt idx="483">
                  <c:v>6.95</c:v>
                </c:pt>
                <c:pt idx="484">
                  <c:v>6.95</c:v>
                </c:pt>
                <c:pt idx="485">
                  <c:v>6.95</c:v>
                </c:pt>
                <c:pt idx="486">
                  <c:v>6.95</c:v>
                </c:pt>
                <c:pt idx="487">
                  <c:v>6.95</c:v>
                </c:pt>
                <c:pt idx="488">
                  <c:v>6.95</c:v>
                </c:pt>
                <c:pt idx="489">
                  <c:v>6.95</c:v>
                </c:pt>
                <c:pt idx="490">
                  <c:v>6.95</c:v>
                </c:pt>
                <c:pt idx="491">
                  <c:v>6.95</c:v>
                </c:pt>
                <c:pt idx="492">
                  <c:v>6.95</c:v>
                </c:pt>
                <c:pt idx="493">
                  <c:v>6.95</c:v>
                </c:pt>
                <c:pt idx="494">
                  <c:v>6.95</c:v>
                </c:pt>
                <c:pt idx="495">
                  <c:v>6.95</c:v>
                </c:pt>
                <c:pt idx="496">
                  <c:v>6.95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E-4E2F-ABE8-89484DBCBB51}"/>
            </c:ext>
          </c:extLst>
        </c:ser>
        <c:ser>
          <c:idx val="2"/>
          <c:order val="2"/>
          <c:tx>
            <c:strRef>
              <c:f>'fig 1'!$G$1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'fig 1'!$G$2:$G$498</c:f>
              <c:numCache>
                <c:formatCode>General</c:formatCode>
                <c:ptCount val="497"/>
                <c:pt idx="0">
                  <c:v>13.11</c:v>
                </c:pt>
                <c:pt idx="1">
                  <c:v>13.11</c:v>
                </c:pt>
                <c:pt idx="2">
                  <c:v>13.11</c:v>
                </c:pt>
                <c:pt idx="3">
                  <c:v>13.11</c:v>
                </c:pt>
                <c:pt idx="4">
                  <c:v>13.11</c:v>
                </c:pt>
                <c:pt idx="5">
                  <c:v>13.11</c:v>
                </c:pt>
                <c:pt idx="6">
                  <c:v>13.11</c:v>
                </c:pt>
                <c:pt idx="7">
                  <c:v>13.11</c:v>
                </c:pt>
                <c:pt idx="8">
                  <c:v>13.11</c:v>
                </c:pt>
                <c:pt idx="9">
                  <c:v>13.11</c:v>
                </c:pt>
                <c:pt idx="10">
                  <c:v>13.11</c:v>
                </c:pt>
                <c:pt idx="11">
                  <c:v>13.11</c:v>
                </c:pt>
                <c:pt idx="12">
                  <c:v>13.11</c:v>
                </c:pt>
                <c:pt idx="13">
                  <c:v>13.11</c:v>
                </c:pt>
                <c:pt idx="14">
                  <c:v>13.11</c:v>
                </c:pt>
                <c:pt idx="15">
                  <c:v>13.11</c:v>
                </c:pt>
                <c:pt idx="16">
                  <c:v>13.11</c:v>
                </c:pt>
                <c:pt idx="17">
                  <c:v>13.11</c:v>
                </c:pt>
                <c:pt idx="18">
                  <c:v>13.11</c:v>
                </c:pt>
                <c:pt idx="19">
                  <c:v>13.11</c:v>
                </c:pt>
                <c:pt idx="20">
                  <c:v>13.11</c:v>
                </c:pt>
                <c:pt idx="21">
                  <c:v>13.11</c:v>
                </c:pt>
                <c:pt idx="22">
                  <c:v>13.11</c:v>
                </c:pt>
                <c:pt idx="23">
                  <c:v>13.11</c:v>
                </c:pt>
                <c:pt idx="24">
                  <c:v>13.11</c:v>
                </c:pt>
                <c:pt idx="25">
                  <c:v>13.11</c:v>
                </c:pt>
                <c:pt idx="26">
                  <c:v>13.11</c:v>
                </c:pt>
                <c:pt idx="27">
                  <c:v>13.11</c:v>
                </c:pt>
                <c:pt idx="28">
                  <c:v>13.11</c:v>
                </c:pt>
                <c:pt idx="29">
                  <c:v>13.11</c:v>
                </c:pt>
                <c:pt idx="30">
                  <c:v>13.11</c:v>
                </c:pt>
                <c:pt idx="31">
                  <c:v>13.11</c:v>
                </c:pt>
                <c:pt idx="32">
                  <c:v>13.11</c:v>
                </c:pt>
                <c:pt idx="33">
                  <c:v>13.11</c:v>
                </c:pt>
                <c:pt idx="34">
                  <c:v>13.11</c:v>
                </c:pt>
                <c:pt idx="35">
                  <c:v>13.11</c:v>
                </c:pt>
                <c:pt idx="36">
                  <c:v>13.11</c:v>
                </c:pt>
                <c:pt idx="37">
                  <c:v>13.11</c:v>
                </c:pt>
                <c:pt idx="38">
                  <c:v>13.11</c:v>
                </c:pt>
                <c:pt idx="39">
                  <c:v>13.11</c:v>
                </c:pt>
                <c:pt idx="40">
                  <c:v>13.11</c:v>
                </c:pt>
                <c:pt idx="41">
                  <c:v>13.11</c:v>
                </c:pt>
                <c:pt idx="42">
                  <c:v>13.11</c:v>
                </c:pt>
                <c:pt idx="43">
                  <c:v>13.11</c:v>
                </c:pt>
                <c:pt idx="44">
                  <c:v>13.11</c:v>
                </c:pt>
                <c:pt idx="45">
                  <c:v>13.11</c:v>
                </c:pt>
                <c:pt idx="46">
                  <c:v>13.11</c:v>
                </c:pt>
                <c:pt idx="47">
                  <c:v>13.11</c:v>
                </c:pt>
                <c:pt idx="48">
                  <c:v>13.11</c:v>
                </c:pt>
                <c:pt idx="49">
                  <c:v>13.11</c:v>
                </c:pt>
                <c:pt idx="50">
                  <c:v>13.11</c:v>
                </c:pt>
                <c:pt idx="51">
                  <c:v>13.11</c:v>
                </c:pt>
                <c:pt idx="52">
                  <c:v>13.11</c:v>
                </c:pt>
                <c:pt idx="53">
                  <c:v>13.11</c:v>
                </c:pt>
                <c:pt idx="54">
                  <c:v>13.11</c:v>
                </c:pt>
                <c:pt idx="55">
                  <c:v>13.11</c:v>
                </c:pt>
                <c:pt idx="56">
                  <c:v>13.11</c:v>
                </c:pt>
                <c:pt idx="57">
                  <c:v>13.11</c:v>
                </c:pt>
                <c:pt idx="58">
                  <c:v>13.11</c:v>
                </c:pt>
                <c:pt idx="59">
                  <c:v>13.11</c:v>
                </c:pt>
                <c:pt idx="60">
                  <c:v>13.11</c:v>
                </c:pt>
                <c:pt idx="61">
                  <c:v>13.11</c:v>
                </c:pt>
                <c:pt idx="62">
                  <c:v>13.11</c:v>
                </c:pt>
                <c:pt idx="63">
                  <c:v>13.11</c:v>
                </c:pt>
                <c:pt idx="64">
                  <c:v>13.11</c:v>
                </c:pt>
                <c:pt idx="65">
                  <c:v>13.11</c:v>
                </c:pt>
                <c:pt idx="66">
                  <c:v>13.11</c:v>
                </c:pt>
                <c:pt idx="67">
                  <c:v>13.11</c:v>
                </c:pt>
                <c:pt idx="68">
                  <c:v>13.11</c:v>
                </c:pt>
                <c:pt idx="69">
                  <c:v>13.11</c:v>
                </c:pt>
                <c:pt idx="70">
                  <c:v>13.11</c:v>
                </c:pt>
                <c:pt idx="71">
                  <c:v>13.11</c:v>
                </c:pt>
                <c:pt idx="72">
                  <c:v>13.11</c:v>
                </c:pt>
                <c:pt idx="73">
                  <c:v>13.11</c:v>
                </c:pt>
                <c:pt idx="74">
                  <c:v>13.11</c:v>
                </c:pt>
                <c:pt idx="75">
                  <c:v>13.11</c:v>
                </c:pt>
                <c:pt idx="76">
                  <c:v>13.11</c:v>
                </c:pt>
                <c:pt idx="77">
                  <c:v>13.11</c:v>
                </c:pt>
                <c:pt idx="78">
                  <c:v>13.11</c:v>
                </c:pt>
                <c:pt idx="79">
                  <c:v>13.11</c:v>
                </c:pt>
                <c:pt idx="80">
                  <c:v>13.11</c:v>
                </c:pt>
                <c:pt idx="81">
                  <c:v>13.11</c:v>
                </c:pt>
                <c:pt idx="82">
                  <c:v>13.11</c:v>
                </c:pt>
                <c:pt idx="83">
                  <c:v>13.11</c:v>
                </c:pt>
                <c:pt idx="84">
                  <c:v>13.11</c:v>
                </c:pt>
                <c:pt idx="85">
                  <c:v>13.11</c:v>
                </c:pt>
                <c:pt idx="86">
                  <c:v>13.11</c:v>
                </c:pt>
                <c:pt idx="87">
                  <c:v>13.11</c:v>
                </c:pt>
                <c:pt idx="88">
                  <c:v>13.11</c:v>
                </c:pt>
                <c:pt idx="89">
                  <c:v>13.11</c:v>
                </c:pt>
                <c:pt idx="90">
                  <c:v>13.11</c:v>
                </c:pt>
                <c:pt idx="91">
                  <c:v>13.11</c:v>
                </c:pt>
                <c:pt idx="92">
                  <c:v>13.11</c:v>
                </c:pt>
                <c:pt idx="93">
                  <c:v>13.11</c:v>
                </c:pt>
                <c:pt idx="94">
                  <c:v>13.11</c:v>
                </c:pt>
                <c:pt idx="95">
                  <c:v>13.11</c:v>
                </c:pt>
                <c:pt idx="96">
                  <c:v>13.11</c:v>
                </c:pt>
                <c:pt idx="97">
                  <c:v>13.11</c:v>
                </c:pt>
                <c:pt idx="98">
                  <c:v>13.11</c:v>
                </c:pt>
                <c:pt idx="99">
                  <c:v>13.11</c:v>
                </c:pt>
                <c:pt idx="100">
                  <c:v>13.11</c:v>
                </c:pt>
                <c:pt idx="101">
                  <c:v>13.11</c:v>
                </c:pt>
                <c:pt idx="102">
                  <c:v>13.11</c:v>
                </c:pt>
                <c:pt idx="103">
                  <c:v>13.11</c:v>
                </c:pt>
                <c:pt idx="104">
                  <c:v>13.11</c:v>
                </c:pt>
                <c:pt idx="105">
                  <c:v>13.11</c:v>
                </c:pt>
                <c:pt idx="106">
                  <c:v>13.11</c:v>
                </c:pt>
                <c:pt idx="107">
                  <c:v>13.11</c:v>
                </c:pt>
                <c:pt idx="108">
                  <c:v>13.11</c:v>
                </c:pt>
                <c:pt idx="109">
                  <c:v>13.11</c:v>
                </c:pt>
                <c:pt idx="110">
                  <c:v>13.11</c:v>
                </c:pt>
                <c:pt idx="111">
                  <c:v>13.11</c:v>
                </c:pt>
                <c:pt idx="112">
                  <c:v>13.11</c:v>
                </c:pt>
                <c:pt idx="113">
                  <c:v>13.11</c:v>
                </c:pt>
                <c:pt idx="114">
                  <c:v>13.11</c:v>
                </c:pt>
                <c:pt idx="115">
                  <c:v>13.11</c:v>
                </c:pt>
                <c:pt idx="116">
                  <c:v>13.11</c:v>
                </c:pt>
                <c:pt idx="117">
                  <c:v>13.11</c:v>
                </c:pt>
                <c:pt idx="118">
                  <c:v>13.11</c:v>
                </c:pt>
                <c:pt idx="119">
                  <c:v>13.11</c:v>
                </c:pt>
                <c:pt idx="120">
                  <c:v>13.11</c:v>
                </c:pt>
                <c:pt idx="121">
                  <c:v>13.11</c:v>
                </c:pt>
                <c:pt idx="122">
                  <c:v>13.11</c:v>
                </c:pt>
                <c:pt idx="123">
                  <c:v>13.11</c:v>
                </c:pt>
                <c:pt idx="124">
                  <c:v>13.11</c:v>
                </c:pt>
                <c:pt idx="125">
                  <c:v>13.11</c:v>
                </c:pt>
                <c:pt idx="126">
                  <c:v>13.11</c:v>
                </c:pt>
                <c:pt idx="127">
                  <c:v>13.11</c:v>
                </c:pt>
                <c:pt idx="128">
                  <c:v>13.11</c:v>
                </c:pt>
                <c:pt idx="129">
                  <c:v>13.11</c:v>
                </c:pt>
                <c:pt idx="130">
                  <c:v>13.11</c:v>
                </c:pt>
                <c:pt idx="131">
                  <c:v>13.11</c:v>
                </c:pt>
                <c:pt idx="132">
                  <c:v>13.11</c:v>
                </c:pt>
                <c:pt idx="133">
                  <c:v>13.11</c:v>
                </c:pt>
                <c:pt idx="134">
                  <c:v>13.11</c:v>
                </c:pt>
                <c:pt idx="135">
                  <c:v>13.11</c:v>
                </c:pt>
                <c:pt idx="136">
                  <c:v>13.11</c:v>
                </c:pt>
                <c:pt idx="137">
                  <c:v>13.11</c:v>
                </c:pt>
                <c:pt idx="138">
                  <c:v>13.11</c:v>
                </c:pt>
                <c:pt idx="139">
                  <c:v>13.11</c:v>
                </c:pt>
                <c:pt idx="140">
                  <c:v>13.11</c:v>
                </c:pt>
                <c:pt idx="141">
                  <c:v>13.11</c:v>
                </c:pt>
                <c:pt idx="142">
                  <c:v>13.11</c:v>
                </c:pt>
                <c:pt idx="143">
                  <c:v>13.11</c:v>
                </c:pt>
                <c:pt idx="144">
                  <c:v>13.11</c:v>
                </c:pt>
                <c:pt idx="145">
                  <c:v>13.11</c:v>
                </c:pt>
                <c:pt idx="146">
                  <c:v>13.11</c:v>
                </c:pt>
                <c:pt idx="147">
                  <c:v>13.11</c:v>
                </c:pt>
                <c:pt idx="148">
                  <c:v>13.11</c:v>
                </c:pt>
                <c:pt idx="149">
                  <c:v>13.11</c:v>
                </c:pt>
                <c:pt idx="150">
                  <c:v>13.11</c:v>
                </c:pt>
                <c:pt idx="151">
                  <c:v>13.11</c:v>
                </c:pt>
                <c:pt idx="152">
                  <c:v>13.11</c:v>
                </c:pt>
                <c:pt idx="153">
                  <c:v>13.11</c:v>
                </c:pt>
                <c:pt idx="154">
                  <c:v>13.11</c:v>
                </c:pt>
                <c:pt idx="155">
                  <c:v>13.11</c:v>
                </c:pt>
                <c:pt idx="156">
                  <c:v>13.11</c:v>
                </c:pt>
                <c:pt idx="157">
                  <c:v>13.11</c:v>
                </c:pt>
                <c:pt idx="158">
                  <c:v>13.11</c:v>
                </c:pt>
                <c:pt idx="159">
                  <c:v>13.11</c:v>
                </c:pt>
                <c:pt idx="160">
                  <c:v>13.11</c:v>
                </c:pt>
                <c:pt idx="161">
                  <c:v>13.11</c:v>
                </c:pt>
                <c:pt idx="162">
                  <c:v>13.11</c:v>
                </c:pt>
                <c:pt idx="163">
                  <c:v>13.11</c:v>
                </c:pt>
                <c:pt idx="164">
                  <c:v>13.11</c:v>
                </c:pt>
                <c:pt idx="165">
                  <c:v>13.11</c:v>
                </c:pt>
                <c:pt idx="166">
                  <c:v>13.11</c:v>
                </c:pt>
                <c:pt idx="167">
                  <c:v>13.11</c:v>
                </c:pt>
                <c:pt idx="168">
                  <c:v>13.11</c:v>
                </c:pt>
                <c:pt idx="169">
                  <c:v>13.11</c:v>
                </c:pt>
                <c:pt idx="170">
                  <c:v>13.11</c:v>
                </c:pt>
                <c:pt idx="171">
                  <c:v>13.11</c:v>
                </c:pt>
                <c:pt idx="172">
                  <c:v>13.11</c:v>
                </c:pt>
                <c:pt idx="173">
                  <c:v>13.11</c:v>
                </c:pt>
                <c:pt idx="174">
                  <c:v>13.11</c:v>
                </c:pt>
                <c:pt idx="175">
                  <c:v>13.11</c:v>
                </c:pt>
                <c:pt idx="176">
                  <c:v>13.11</c:v>
                </c:pt>
                <c:pt idx="177">
                  <c:v>13.11</c:v>
                </c:pt>
                <c:pt idx="178">
                  <c:v>13.11</c:v>
                </c:pt>
                <c:pt idx="179">
                  <c:v>13.11</c:v>
                </c:pt>
                <c:pt idx="180">
                  <c:v>13.11</c:v>
                </c:pt>
                <c:pt idx="181">
                  <c:v>13.11</c:v>
                </c:pt>
                <c:pt idx="182">
                  <c:v>13.11</c:v>
                </c:pt>
                <c:pt idx="183">
                  <c:v>13.11</c:v>
                </c:pt>
                <c:pt idx="184">
                  <c:v>13.11</c:v>
                </c:pt>
                <c:pt idx="185">
                  <c:v>13.11</c:v>
                </c:pt>
                <c:pt idx="186">
                  <c:v>13.11</c:v>
                </c:pt>
                <c:pt idx="187">
                  <c:v>13.11</c:v>
                </c:pt>
                <c:pt idx="188">
                  <c:v>13.11</c:v>
                </c:pt>
                <c:pt idx="189">
                  <c:v>13.11</c:v>
                </c:pt>
                <c:pt idx="190">
                  <c:v>13.11</c:v>
                </c:pt>
                <c:pt idx="191">
                  <c:v>13.11</c:v>
                </c:pt>
                <c:pt idx="192">
                  <c:v>13.11</c:v>
                </c:pt>
                <c:pt idx="193">
                  <c:v>13.11</c:v>
                </c:pt>
                <c:pt idx="194">
                  <c:v>13.11</c:v>
                </c:pt>
                <c:pt idx="195">
                  <c:v>13.11</c:v>
                </c:pt>
                <c:pt idx="196">
                  <c:v>13.11</c:v>
                </c:pt>
                <c:pt idx="197">
                  <c:v>13.11</c:v>
                </c:pt>
                <c:pt idx="198">
                  <c:v>13.11</c:v>
                </c:pt>
                <c:pt idx="199">
                  <c:v>13.11</c:v>
                </c:pt>
                <c:pt idx="200">
                  <c:v>13.11</c:v>
                </c:pt>
                <c:pt idx="201">
                  <c:v>13.11</c:v>
                </c:pt>
                <c:pt idx="202">
                  <c:v>13.11</c:v>
                </c:pt>
                <c:pt idx="203">
                  <c:v>13.11</c:v>
                </c:pt>
                <c:pt idx="204">
                  <c:v>13.11</c:v>
                </c:pt>
                <c:pt idx="205">
                  <c:v>13.11</c:v>
                </c:pt>
                <c:pt idx="206">
                  <c:v>13.11</c:v>
                </c:pt>
                <c:pt idx="207">
                  <c:v>13.11</c:v>
                </c:pt>
                <c:pt idx="208">
                  <c:v>13.11</c:v>
                </c:pt>
                <c:pt idx="209">
                  <c:v>13.11</c:v>
                </c:pt>
                <c:pt idx="210">
                  <c:v>13.11</c:v>
                </c:pt>
                <c:pt idx="211">
                  <c:v>13.11</c:v>
                </c:pt>
                <c:pt idx="212">
                  <c:v>13.11</c:v>
                </c:pt>
                <c:pt idx="213">
                  <c:v>13.11</c:v>
                </c:pt>
                <c:pt idx="214">
                  <c:v>13.11</c:v>
                </c:pt>
                <c:pt idx="215">
                  <c:v>13.11</c:v>
                </c:pt>
                <c:pt idx="216">
                  <c:v>13.11</c:v>
                </c:pt>
                <c:pt idx="217">
                  <c:v>13.11</c:v>
                </c:pt>
                <c:pt idx="218">
                  <c:v>13.11</c:v>
                </c:pt>
                <c:pt idx="219">
                  <c:v>13.11</c:v>
                </c:pt>
                <c:pt idx="220">
                  <c:v>13.11</c:v>
                </c:pt>
                <c:pt idx="221">
                  <c:v>13.11</c:v>
                </c:pt>
                <c:pt idx="222">
                  <c:v>13.11</c:v>
                </c:pt>
                <c:pt idx="223">
                  <c:v>13.11</c:v>
                </c:pt>
                <c:pt idx="224">
                  <c:v>13.11</c:v>
                </c:pt>
                <c:pt idx="225">
                  <c:v>13.11</c:v>
                </c:pt>
                <c:pt idx="226">
                  <c:v>13.11</c:v>
                </c:pt>
                <c:pt idx="227">
                  <c:v>13.11</c:v>
                </c:pt>
                <c:pt idx="228">
                  <c:v>13.11</c:v>
                </c:pt>
                <c:pt idx="229">
                  <c:v>13.11</c:v>
                </c:pt>
                <c:pt idx="230">
                  <c:v>13.11</c:v>
                </c:pt>
                <c:pt idx="231">
                  <c:v>13.11</c:v>
                </c:pt>
                <c:pt idx="232">
                  <c:v>13.11</c:v>
                </c:pt>
                <c:pt idx="233">
                  <c:v>13.11</c:v>
                </c:pt>
                <c:pt idx="234">
                  <c:v>13.11</c:v>
                </c:pt>
                <c:pt idx="235">
                  <c:v>13.11</c:v>
                </c:pt>
                <c:pt idx="236">
                  <c:v>13.11</c:v>
                </c:pt>
                <c:pt idx="237">
                  <c:v>13.11</c:v>
                </c:pt>
                <c:pt idx="238">
                  <c:v>13.11</c:v>
                </c:pt>
                <c:pt idx="239">
                  <c:v>13.11</c:v>
                </c:pt>
                <c:pt idx="240">
                  <c:v>13.11</c:v>
                </c:pt>
                <c:pt idx="241">
                  <c:v>13.11</c:v>
                </c:pt>
                <c:pt idx="242">
                  <c:v>13.11</c:v>
                </c:pt>
                <c:pt idx="243">
                  <c:v>13.11</c:v>
                </c:pt>
                <c:pt idx="244">
                  <c:v>13.11</c:v>
                </c:pt>
                <c:pt idx="245">
                  <c:v>13.11</c:v>
                </c:pt>
                <c:pt idx="246">
                  <c:v>13.11</c:v>
                </c:pt>
                <c:pt idx="247">
                  <c:v>13.11</c:v>
                </c:pt>
                <c:pt idx="248">
                  <c:v>13.11</c:v>
                </c:pt>
                <c:pt idx="249">
                  <c:v>13.11</c:v>
                </c:pt>
                <c:pt idx="250">
                  <c:v>13.11</c:v>
                </c:pt>
                <c:pt idx="251">
                  <c:v>13.11</c:v>
                </c:pt>
                <c:pt idx="252">
                  <c:v>13.11</c:v>
                </c:pt>
                <c:pt idx="253">
                  <c:v>13.11</c:v>
                </c:pt>
                <c:pt idx="254">
                  <c:v>13.11</c:v>
                </c:pt>
                <c:pt idx="255">
                  <c:v>13.11</c:v>
                </c:pt>
                <c:pt idx="256">
                  <c:v>13.11</c:v>
                </c:pt>
                <c:pt idx="257">
                  <c:v>13.11</c:v>
                </c:pt>
                <c:pt idx="258">
                  <c:v>13.11</c:v>
                </c:pt>
                <c:pt idx="259">
                  <c:v>13.11</c:v>
                </c:pt>
                <c:pt idx="260">
                  <c:v>13.11</c:v>
                </c:pt>
                <c:pt idx="261">
                  <c:v>13.11</c:v>
                </c:pt>
                <c:pt idx="262">
                  <c:v>13.11</c:v>
                </c:pt>
                <c:pt idx="263">
                  <c:v>13.11</c:v>
                </c:pt>
                <c:pt idx="264">
                  <c:v>13.11</c:v>
                </c:pt>
                <c:pt idx="265">
                  <c:v>13.11</c:v>
                </c:pt>
                <c:pt idx="266">
                  <c:v>13.11</c:v>
                </c:pt>
                <c:pt idx="267">
                  <c:v>13.11</c:v>
                </c:pt>
                <c:pt idx="268">
                  <c:v>13.11</c:v>
                </c:pt>
                <c:pt idx="269">
                  <c:v>13.11</c:v>
                </c:pt>
                <c:pt idx="270">
                  <c:v>13.11</c:v>
                </c:pt>
                <c:pt idx="271">
                  <c:v>13.11</c:v>
                </c:pt>
                <c:pt idx="272">
                  <c:v>13.11</c:v>
                </c:pt>
                <c:pt idx="273">
                  <c:v>13.11</c:v>
                </c:pt>
                <c:pt idx="274">
                  <c:v>13.11</c:v>
                </c:pt>
                <c:pt idx="275">
                  <c:v>13.11</c:v>
                </c:pt>
                <c:pt idx="276">
                  <c:v>13.11</c:v>
                </c:pt>
                <c:pt idx="277">
                  <c:v>13.11</c:v>
                </c:pt>
                <c:pt idx="278">
                  <c:v>13.11</c:v>
                </c:pt>
                <c:pt idx="279">
                  <c:v>13.11</c:v>
                </c:pt>
                <c:pt idx="280">
                  <c:v>13.11</c:v>
                </c:pt>
                <c:pt idx="281">
                  <c:v>13.11</c:v>
                </c:pt>
                <c:pt idx="282">
                  <c:v>13.11</c:v>
                </c:pt>
                <c:pt idx="283">
                  <c:v>13.11</c:v>
                </c:pt>
                <c:pt idx="284">
                  <c:v>13.11</c:v>
                </c:pt>
                <c:pt idx="285">
                  <c:v>13.11</c:v>
                </c:pt>
                <c:pt idx="286">
                  <c:v>13.11</c:v>
                </c:pt>
                <c:pt idx="287">
                  <c:v>13.11</c:v>
                </c:pt>
                <c:pt idx="288">
                  <c:v>13.11</c:v>
                </c:pt>
                <c:pt idx="289">
                  <c:v>13.11</c:v>
                </c:pt>
                <c:pt idx="290">
                  <c:v>13.11</c:v>
                </c:pt>
                <c:pt idx="291">
                  <c:v>13.11</c:v>
                </c:pt>
                <c:pt idx="292">
                  <c:v>13.11</c:v>
                </c:pt>
                <c:pt idx="293">
                  <c:v>13.11</c:v>
                </c:pt>
                <c:pt idx="294">
                  <c:v>13.11</c:v>
                </c:pt>
                <c:pt idx="295">
                  <c:v>13.11</c:v>
                </c:pt>
                <c:pt idx="296">
                  <c:v>13.11</c:v>
                </c:pt>
                <c:pt idx="297">
                  <c:v>13.11</c:v>
                </c:pt>
                <c:pt idx="298">
                  <c:v>13.11</c:v>
                </c:pt>
                <c:pt idx="299">
                  <c:v>13.11</c:v>
                </c:pt>
                <c:pt idx="300">
                  <c:v>13.11</c:v>
                </c:pt>
                <c:pt idx="301">
                  <c:v>13.11</c:v>
                </c:pt>
                <c:pt idx="302">
                  <c:v>13.11</c:v>
                </c:pt>
                <c:pt idx="303">
                  <c:v>13.11</c:v>
                </c:pt>
                <c:pt idx="304">
                  <c:v>13.11</c:v>
                </c:pt>
                <c:pt idx="305">
                  <c:v>13.11</c:v>
                </c:pt>
                <c:pt idx="306">
                  <c:v>13.11</c:v>
                </c:pt>
                <c:pt idx="307">
                  <c:v>13.11</c:v>
                </c:pt>
                <c:pt idx="308">
                  <c:v>13.11</c:v>
                </c:pt>
                <c:pt idx="309">
                  <c:v>13.11</c:v>
                </c:pt>
                <c:pt idx="310">
                  <c:v>13.11</c:v>
                </c:pt>
                <c:pt idx="311">
                  <c:v>13.11</c:v>
                </c:pt>
                <c:pt idx="312">
                  <c:v>13.11</c:v>
                </c:pt>
                <c:pt idx="313">
                  <c:v>13.11</c:v>
                </c:pt>
                <c:pt idx="314">
                  <c:v>13.11</c:v>
                </c:pt>
                <c:pt idx="315">
                  <c:v>13.11</c:v>
                </c:pt>
                <c:pt idx="316">
                  <c:v>13.11</c:v>
                </c:pt>
                <c:pt idx="317">
                  <c:v>13.11</c:v>
                </c:pt>
                <c:pt idx="318">
                  <c:v>13.11</c:v>
                </c:pt>
                <c:pt idx="319">
                  <c:v>13.11</c:v>
                </c:pt>
                <c:pt idx="320">
                  <c:v>13.11</c:v>
                </c:pt>
                <c:pt idx="321">
                  <c:v>13.11</c:v>
                </c:pt>
                <c:pt idx="322">
                  <c:v>13.11</c:v>
                </c:pt>
                <c:pt idx="323">
                  <c:v>13.11</c:v>
                </c:pt>
                <c:pt idx="324">
                  <c:v>13.11</c:v>
                </c:pt>
                <c:pt idx="325">
                  <c:v>13.11</c:v>
                </c:pt>
                <c:pt idx="326">
                  <c:v>13.11</c:v>
                </c:pt>
                <c:pt idx="327">
                  <c:v>13.11</c:v>
                </c:pt>
                <c:pt idx="328">
                  <c:v>13.11</c:v>
                </c:pt>
                <c:pt idx="329">
                  <c:v>13.11</c:v>
                </c:pt>
                <c:pt idx="330">
                  <c:v>13.11</c:v>
                </c:pt>
                <c:pt idx="331">
                  <c:v>13.11</c:v>
                </c:pt>
                <c:pt idx="332">
                  <c:v>13.11</c:v>
                </c:pt>
                <c:pt idx="333">
                  <c:v>13.11</c:v>
                </c:pt>
                <c:pt idx="334">
                  <c:v>13.11</c:v>
                </c:pt>
                <c:pt idx="335">
                  <c:v>13.11</c:v>
                </c:pt>
                <c:pt idx="336">
                  <c:v>13.11</c:v>
                </c:pt>
                <c:pt idx="337">
                  <c:v>13.11</c:v>
                </c:pt>
                <c:pt idx="338">
                  <c:v>13.11</c:v>
                </c:pt>
                <c:pt idx="339">
                  <c:v>13.11</c:v>
                </c:pt>
                <c:pt idx="340">
                  <c:v>13.11</c:v>
                </c:pt>
                <c:pt idx="341">
                  <c:v>13.11</c:v>
                </c:pt>
                <c:pt idx="342">
                  <c:v>13.11</c:v>
                </c:pt>
                <c:pt idx="343">
                  <c:v>13.11</c:v>
                </c:pt>
                <c:pt idx="344">
                  <c:v>13.11</c:v>
                </c:pt>
                <c:pt idx="345">
                  <c:v>13.11</c:v>
                </c:pt>
                <c:pt idx="346">
                  <c:v>13.11</c:v>
                </c:pt>
                <c:pt idx="347">
                  <c:v>13.11</c:v>
                </c:pt>
                <c:pt idx="348">
                  <c:v>13.11</c:v>
                </c:pt>
                <c:pt idx="349">
                  <c:v>13.11</c:v>
                </c:pt>
                <c:pt idx="350">
                  <c:v>13.11</c:v>
                </c:pt>
                <c:pt idx="351">
                  <c:v>13.11</c:v>
                </c:pt>
                <c:pt idx="352">
                  <c:v>13.11</c:v>
                </c:pt>
                <c:pt idx="353">
                  <c:v>13.11</c:v>
                </c:pt>
                <c:pt idx="354">
                  <c:v>13.11</c:v>
                </c:pt>
                <c:pt idx="355">
                  <c:v>13.11</c:v>
                </c:pt>
                <c:pt idx="356">
                  <c:v>13.11</c:v>
                </c:pt>
                <c:pt idx="357">
                  <c:v>13.11</c:v>
                </c:pt>
                <c:pt idx="358">
                  <c:v>13.11</c:v>
                </c:pt>
                <c:pt idx="359">
                  <c:v>13.11</c:v>
                </c:pt>
                <c:pt idx="360">
                  <c:v>13.11</c:v>
                </c:pt>
                <c:pt idx="361">
                  <c:v>13.11</c:v>
                </c:pt>
                <c:pt idx="362">
                  <c:v>13.11</c:v>
                </c:pt>
                <c:pt idx="363">
                  <c:v>13.11</c:v>
                </c:pt>
                <c:pt idx="364">
                  <c:v>13.11</c:v>
                </c:pt>
                <c:pt idx="365">
                  <c:v>13.11</c:v>
                </c:pt>
                <c:pt idx="366">
                  <c:v>13.11</c:v>
                </c:pt>
                <c:pt idx="367">
                  <c:v>13.11</c:v>
                </c:pt>
                <c:pt idx="368">
                  <c:v>13.11</c:v>
                </c:pt>
                <c:pt idx="369">
                  <c:v>13.11</c:v>
                </c:pt>
                <c:pt idx="370">
                  <c:v>13.11</c:v>
                </c:pt>
                <c:pt idx="371">
                  <c:v>13.11</c:v>
                </c:pt>
                <c:pt idx="372">
                  <c:v>13.11</c:v>
                </c:pt>
                <c:pt idx="373">
                  <c:v>13.11</c:v>
                </c:pt>
                <c:pt idx="374">
                  <c:v>13.11</c:v>
                </c:pt>
                <c:pt idx="375">
                  <c:v>13.11</c:v>
                </c:pt>
                <c:pt idx="376">
                  <c:v>13.11</c:v>
                </c:pt>
                <c:pt idx="377">
                  <c:v>13.11</c:v>
                </c:pt>
                <c:pt idx="378">
                  <c:v>13.11</c:v>
                </c:pt>
                <c:pt idx="379">
                  <c:v>13.11</c:v>
                </c:pt>
                <c:pt idx="380">
                  <c:v>13.11</c:v>
                </c:pt>
                <c:pt idx="381">
                  <c:v>13.11</c:v>
                </c:pt>
                <c:pt idx="382">
                  <c:v>13.11</c:v>
                </c:pt>
                <c:pt idx="383">
                  <c:v>13.11</c:v>
                </c:pt>
                <c:pt idx="384">
                  <c:v>13.11</c:v>
                </c:pt>
                <c:pt idx="385">
                  <c:v>13.11</c:v>
                </c:pt>
                <c:pt idx="386">
                  <c:v>13.11</c:v>
                </c:pt>
                <c:pt idx="387">
                  <c:v>13.11</c:v>
                </c:pt>
                <c:pt idx="388">
                  <c:v>13.11</c:v>
                </c:pt>
                <c:pt idx="389">
                  <c:v>13.11</c:v>
                </c:pt>
                <c:pt idx="390">
                  <c:v>13.11</c:v>
                </c:pt>
                <c:pt idx="391">
                  <c:v>13.11</c:v>
                </c:pt>
                <c:pt idx="392">
                  <c:v>13.11</c:v>
                </c:pt>
                <c:pt idx="393">
                  <c:v>13.11</c:v>
                </c:pt>
                <c:pt idx="394">
                  <c:v>13.11</c:v>
                </c:pt>
                <c:pt idx="395">
                  <c:v>13.11</c:v>
                </c:pt>
                <c:pt idx="396">
                  <c:v>13.11</c:v>
                </c:pt>
                <c:pt idx="397">
                  <c:v>13.11</c:v>
                </c:pt>
                <c:pt idx="398">
                  <c:v>13.11</c:v>
                </c:pt>
                <c:pt idx="399">
                  <c:v>13.11</c:v>
                </c:pt>
                <c:pt idx="400">
                  <c:v>13.11</c:v>
                </c:pt>
                <c:pt idx="401">
                  <c:v>13.11</c:v>
                </c:pt>
                <c:pt idx="402">
                  <c:v>13.11</c:v>
                </c:pt>
                <c:pt idx="403">
                  <c:v>13.11</c:v>
                </c:pt>
                <c:pt idx="404">
                  <c:v>13.11</c:v>
                </c:pt>
                <c:pt idx="405">
                  <c:v>13.11</c:v>
                </c:pt>
                <c:pt idx="406">
                  <c:v>13.11</c:v>
                </c:pt>
                <c:pt idx="407">
                  <c:v>13.11</c:v>
                </c:pt>
                <c:pt idx="408">
                  <c:v>13.11</c:v>
                </c:pt>
                <c:pt idx="409">
                  <c:v>13.11</c:v>
                </c:pt>
                <c:pt idx="410">
                  <c:v>13.11</c:v>
                </c:pt>
                <c:pt idx="411">
                  <c:v>13.11</c:v>
                </c:pt>
                <c:pt idx="412">
                  <c:v>13.11</c:v>
                </c:pt>
                <c:pt idx="413">
                  <c:v>13.11</c:v>
                </c:pt>
                <c:pt idx="414">
                  <c:v>13.11</c:v>
                </c:pt>
                <c:pt idx="415">
                  <c:v>13.11</c:v>
                </c:pt>
                <c:pt idx="416">
                  <c:v>13.11</c:v>
                </c:pt>
                <c:pt idx="417">
                  <c:v>13.11</c:v>
                </c:pt>
                <c:pt idx="418">
                  <c:v>13.11</c:v>
                </c:pt>
                <c:pt idx="419">
                  <c:v>13.11</c:v>
                </c:pt>
                <c:pt idx="420">
                  <c:v>13.11</c:v>
                </c:pt>
                <c:pt idx="421">
                  <c:v>13.11</c:v>
                </c:pt>
                <c:pt idx="422">
                  <c:v>13.11</c:v>
                </c:pt>
                <c:pt idx="423">
                  <c:v>13.11</c:v>
                </c:pt>
                <c:pt idx="424">
                  <c:v>13.11</c:v>
                </c:pt>
                <c:pt idx="425">
                  <c:v>13.11</c:v>
                </c:pt>
                <c:pt idx="426">
                  <c:v>13.11</c:v>
                </c:pt>
                <c:pt idx="427">
                  <c:v>13.11</c:v>
                </c:pt>
                <c:pt idx="428">
                  <c:v>13.11</c:v>
                </c:pt>
                <c:pt idx="429">
                  <c:v>13.11</c:v>
                </c:pt>
                <c:pt idx="430">
                  <c:v>13.11</c:v>
                </c:pt>
                <c:pt idx="431">
                  <c:v>13.11</c:v>
                </c:pt>
                <c:pt idx="432">
                  <c:v>13.11</c:v>
                </c:pt>
                <c:pt idx="433">
                  <c:v>13.11</c:v>
                </c:pt>
                <c:pt idx="434">
                  <c:v>13.11</c:v>
                </c:pt>
                <c:pt idx="435">
                  <c:v>13.11</c:v>
                </c:pt>
                <c:pt idx="436">
                  <c:v>13.11</c:v>
                </c:pt>
                <c:pt idx="437">
                  <c:v>13.11</c:v>
                </c:pt>
                <c:pt idx="438">
                  <c:v>13.11</c:v>
                </c:pt>
                <c:pt idx="439">
                  <c:v>13.11</c:v>
                </c:pt>
                <c:pt idx="440">
                  <c:v>13.11</c:v>
                </c:pt>
                <c:pt idx="441">
                  <c:v>13.11</c:v>
                </c:pt>
                <c:pt idx="442">
                  <c:v>13.11</c:v>
                </c:pt>
                <c:pt idx="443">
                  <c:v>13.11</c:v>
                </c:pt>
                <c:pt idx="444">
                  <c:v>13.11</c:v>
                </c:pt>
                <c:pt idx="445">
                  <c:v>13.11</c:v>
                </c:pt>
                <c:pt idx="446">
                  <c:v>13.11</c:v>
                </c:pt>
                <c:pt idx="447">
                  <c:v>13.11</c:v>
                </c:pt>
                <c:pt idx="448">
                  <c:v>13.11</c:v>
                </c:pt>
                <c:pt idx="449">
                  <c:v>13.11</c:v>
                </c:pt>
                <c:pt idx="450">
                  <c:v>13.11</c:v>
                </c:pt>
                <c:pt idx="451">
                  <c:v>13.11</c:v>
                </c:pt>
                <c:pt idx="452">
                  <c:v>13.11</c:v>
                </c:pt>
                <c:pt idx="453">
                  <c:v>13.11</c:v>
                </c:pt>
                <c:pt idx="454">
                  <c:v>13.11</c:v>
                </c:pt>
                <c:pt idx="455">
                  <c:v>13.11</c:v>
                </c:pt>
                <c:pt idx="456">
                  <c:v>13.11</c:v>
                </c:pt>
                <c:pt idx="457">
                  <c:v>13.11</c:v>
                </c:pt>
                <c:pt idx="458">
                  <c:v>13.11</c:v>
                </c:pt>
                <c:pt idx="459">
                  <c:v>13.11</c:v>
                </c:pt>
                <c:pt idx="460">
                  <c:v>13.11</c:v>
                </c:pt>
                <c:pt idx="461">
                  <c:v>13.11</c:v>
                </c:pt>
                <c:pt idx="462">
                  <c:v>13.11</c:v>
                </c:pt>
                <c:pt idx="463">
                  <c:v>13.11</c:v>
                </c:pt>
                <c:pt idx="464">
                  <c:v>13.11</c:v>
                </c:pt>
                <c:pt idx="465">
                  <c:v>13.11</c:v>
                </c:pt>
                <c:pt idx="466">
                  <c:v>13.11</c:v>
                </c:pt>
                <c:pt idx="467">
                  <c:v>13.11</c:v>
                </c:pt>
                <c:pt idx="468">
                  <c:v>13.11</c:v>
                </c:pt>
                <c:pt idx="469">
                  <c:v>13.11</c:v>
                </c:pt>
                <c:pt idx="470">
                  <c:v>13.11</c:v>
                </c:pt>
                <c:pt idx="471">
                  <c:v>13.11</c:v>
                </c:pt>
                <c:pt idx="472">
                  <c:v>13.11</c:v>
                </c:pt>
                <c:pt idx="473">
                  <c:v>13.11</c:v>
                </c:pt>
                <c:pt idx="474">
                  <c:v>13.11</c:v>
                </c:pt>
                <c:pt idx="475">
                  <c:v>13.11</c:v>
                </c:pt>
                <c:pt idx="476">
                  <c:v>13.11</c:v>
                </c:pt>
                <c:pt idx="477">
                  <c:v>13.11</c:v>
                </c:pt>
                <c:pt idx="478">
                  <c:v>13.11</c:v>
                </c:pt>
                <c:pt idx="479">
                  <c:v>13.11</c:v>
                </c:pt>
                <c:pt idx="480">
                  <c:v>13.11</c:v>
                </c:pt>
                <c:pt idx="481">
                  <c:v>13.11</c:v>
                </c:pt>
                <c:pt idx="482">
                  <c:v>13.11</c:v>
                </c:pt>
                <c:pt idx="483">
                  <c:v>13.11</c:v>
                </c:pt>
                <c:pt idx="484">
                  <c:v>13.11</c:v>
                </c:pt>
                <c:pt idx="485">
                  <c:v>13.11</c:v>
                </c:pt>
                <c:pt idx="486">
                  <c:v>13.11</c:v>
                </c:pt>
                <c:pt idx="487">
                  <c:v>13.11</c:v>
                </c:pt>
                <c:pt idx="488">
                  <c:v>13.11</c:v>
                </c:pt>
                <c:pt idx="489">
                  <c:v>13.11</c:v>
                </c:pt>
                <c:pt idx="490">
                  <c:v>13.11</c:v>
                </c:pt>
                <c:pt idx="491">
                  <c:v>13.11</c:v>
                </c:pt>
                <c:pt idx="492">
                  <c:v>13.11</c:v>
                </c:pt>
                <c:pt idx="493">
                  <c:v>13.11</c:v>
                </c:pt>
                <c:pt idx="494">
                  <c:v>13.11</c:v>
                </c:pt>
                <c:pt idx="495">
                  <c:v>13.11</c:v>
                </c:pt>
                <c:pt idx="496">
                  <c:v>13.11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CE-4E2F-ABE8-89484DBCBB51}"/>
            </c:ext>
          </c:extLst>
        </c:ser>
        <c:ser>
          <c:idx val="3"/>
          <c:order val="3"/>
          <c:tx>
            <c:strRef>
              <c:f>'fig 1'!$H$1</c:f>
              <c:strCache>
                <c:ptCount val="1"/>
                <c:pt idx="0">
                  <c:v> Salario minimo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'fig 1'!$H$2:$H$498</c:f>
              <c:numCache>
                <c:formatCode>_(* #,##0.00_);_(* \(#,##0.00\);_(* "-"??_);_(@_)</c:formatCode>
                <c:ptCount val="497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</c:v>
                </c:pt>
                <c:pt idx="389">
                  <c:v>9</c:v>
                </c:pt>
                <c:pt idx="390">
                  <c:v>9</c:v>
                </c:pt>
                <c:pt idx="391">
                  <c:v>9</c:v>
                </c:pt>
                <c:pt idx="392">
                  <c:v>9</c:v>
                </c:pt>
                <c:pt idx="393">
                  <c:v>9</c:v>
                </c:pt>
                <c:pt idx="394">
                  <c:v>9</c:v>
                </c:pt>
                <c:pt idx="395">
                  <c:v>9</c:v>
                </c:pt>
                <c:pt idx="396">
                  <c:v>9</c:v>
                </c:pt>
                <c:pt idx="397">
                  <c:v>9</c:v>
                </c:pt>
                <c:pt idx="398">
                  <c:v>9</c:v>
                </c:pt>
                <c:pt idx="399">
                  <c:v>9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  <c:pt idx="405">
                  <c:v>9</c:v>
                </c:pt>
                <c:pt idx="406">
                  <c:v>9</c:v>
                </c:pt>
                <c:pt idx="407">
                  <c:v>9</c:v>
                </c:pt>
                <c:pt idx="408">
                  <c:v>9</c:v>
                </c:pt>
                <c:pt idx="409">
                  <c:v>9</c:v>
                </c:pt>
                <c:pt idx="410">
                  <c:v>9</c:v>
                </c:pt>
                <c:pt idx="411">
                  <c:v>9</c:v>
                </c:pt>
                <c:pt idx="412">
                  <c:v>9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9</c:v>
                </c:pt>
                <c:pt idx="428">
                  <c:v>9</c:v>
                </c:pt>
                <c:pt idx="429">
                  <c:v>9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9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9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9</c:v>
                </c:pt>
                <c:pt idx="465">
                  <c:v>9</c:v>
                </c:pt>
                <c:pt idx="466">
                  <c:v>9</c:v>
                </c:pt>
                <c:pt idx="467">
                  <c:v>9</c:v>
                </c:pt>
                <c:pt idx="468">
                  <c:v>9</c:v>
                </c:pt>
                <c:pt idx="469">
                  <c:v>9</c:v>
                </c:pt>
                <c:pt idx="470">
                  <c:v>9</c:v>
                </c:pt>
                <c:pt idx="471">
                  <c:v>9</c:v>
                </c:pt>
                <c:pt idx="472">
                  <c:v>9</c:v>
                </c:pt>
                <c:pt idx="473">
                  <c:v>9</c:v>
                </c:pt>
                <c:pt idx="474">
                  <c:v>9</c:v>
                </c:pt>
                <c:pt idx="475">
                  <c:v>9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  <c:pt idx="487">
                  <c:v>9</c:v>
                </c:pt>
                <c:pt idx="488">
                  <c:v>9</c:v>
                </c:pt>
                <c:pt idx="489">
                  <c:v>9</c:v>
                </c:pt>
                <c:pt idx="490">
                  <c:v>9</c:v>
                </c:pt>
                <c:pt idx="491">
                  <c:v>9</c:v>
                </c:pt>
                <c:pt idx="492">
                  <c:v>9</c:v>
                </c:pt>
                <c:pt idx="493">
                  <c:v>9</c:v>
                </c:pt>
                <c:pt idx="494">
                  <c:v>9</c:v>
                </c:pt>
                <c:pt idx="495">
                  <c:v>9</c:v>
                </c:pt>
                <c:pt idx="49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CE-4E2F-ABE8-89484DBCB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8739888"/>
        <c:axId val="818740968"/>
      </c:lineChart>
      <c:catAx>
        <c:axId val="81873988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818740968"/>
        <c:crosses val="autoZero"/>
        <c:auto val="1"/>
        <c:lblAlgn val="ctr"/>
        <c:lblOffset val="100"/>
        <c:noMultiLvlLbl val="0"/>
      </c:catAx>
      <c:valAx>
        <c:axId val="818740968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818739888"/>
        <c:crosses val="autoZero"/>
        <c:crossBetween val="between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829993473038112E-2"/>
          <c:y val="0.91539152065897067"/>
          <c:w val="0.91218764321126544"/>
          <c:h val="8.25703861332607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 11'!$E$33</c:f>
              <c:strCache>
                <c:ptCount val="1"/>
                <c:pt idx="0">
                  <c:v>Donne</c:v>
                </c:pt>
              </c:strCache>
            </c:strRef>
          </c:tx>
          <c:spPr>
            <a:ln w="28575" cap="rnd">
              <a:solidFill>
                <a:srgbClr val="FF33CC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11'!$E$34:$E$42</c:f>
              <c:numCache>
                <c:formatCode>0.00</c:formatCode>
                <c:ptCount val="9"/>
                <c:pt idx="0">
                  <c:v>7.3100961538461533</c:v>
                </c:pt>
                <c:pt idx="1">
                  <c:v>8.1663461538461526</c:v>
                </c:pt>
                <c:pt idx="2">
                  <c:v>9.0225961538461537</c:v>
                </c:pt>
                <c:pt idx="3">
                  <c:v>9.8788461538461529</c:v>
                </c:pt>
                <c:pt idx="4">
                  <c:v>10.30673076923077</c:v>
                </c:pt>
                <c:pt idx="5">
                  <c:v>10.735096153846154</c:v>
                </c:pt>
                <c:pt idx="6">
                  <c:v>10.735096153846154</c:v>
                </c:pt>
                <c:pt idx="7">
                  <c:v>11.591346153846153</c:v>
                </c:pt>
                <c:pt idx="8">
                  <c:v>11.591346153846153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E-43E6-A0E6-A1152E45175C}"/>
            </c:ext>
          </c:extLst>
        </c:ser>
        <c:ser>
          <c:idx val="1"/>
          <c:order val="1"/>
          <c:tx>
            <c:strRef>
              <c:f>'fig 11'!$F$33</c:f>
              <c:strCache>
                <c:ptCount val="1"/>
                <c:pt idx="0">
                  <c:v>Uomini</c:v>
                </c:pt>
              </c:strCache>
            </c:strRef>
          </c:tx>
          <c:spPr>
            <a:ln w="1270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11'!$F$34:$F$42</c:f>
              <c:numCache>
                <c:formatCode>0.00</c:formatCode>
                <c:ptCount val="9"/>
                <c:pt idx="0">
                  <c:v>9.0225961538461537</c:v>
                </c:pt>
                <c:pt idx="1">
                  <c:v>10.30673076923077</c:v>
                </c:pt>
                <c:pt idx="2">
                  <c:v>11.591346153846153</c:v>
                </c:pt>
                <c:pt idx="3">
                  <c:v>12.447115384615383</c:v>
                </c:pt>
                <c:pt idx="4">
                  <c:v>12.447115384615383</c:v>
                </c:pt>
                <c:pt idx="5">
                  <c:v>14.297115384615385</c:v>
                </c:pt>
                <c:pt idx="6">
                  <c:v>15.321634615384616</c:v>
                </c:pt>
                <c:pt idx="7">
                  <c:v>17.370673076923076</c:v>
                </c:pt>
                <c:pt idx="8">
                  <c:v>21.469230769230769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E-43E6-A0E6-A1152E45175C}"/>
            </c:ext>
          </c:extLst>
        </c:ser>
        <c:ser>
          <c:idx val="2"/>
          <c:order val="2"/>
          <c:tx>
            <c:strRef>
              <c:f>'fig 11'!$G$33</c:f>
              <c:strCache>
                <c:ptCount val="1"/>
                <c:pt idx="0">
                  <c:v>Laureati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11'!$G$34:$G$42</c:f>
              <c:numCache>
                <c:formatCode>0.00</c:formatCode>
                <c:ptCount val="9"/>
                <c:pt idx="0">
                  <c:v>9.8788461538461529</c:v>
                </c:pt>
                <c:pt idx="1">
                  <c:v>11.162980769230769</c:v>
                </c:pt>
                <c:pt idx="2">
                  <c:v>12.447115384615383</c:v>
                </c:pt>
                <c:pt idx="3">
                  <c:v>12.447115384615383</c:v>
                </c:pt>
                <c:pt idx="4">
                  <c:v>13.303365384615384</c:v>
                </c:pt>
                <c:pt idx="5">
                  <c:v>15.321634615384616</c:v>
                </c:pt>
                <c:pt idx="6">
                  <c:v>17.370673076923076</c:v>
                </c:pt>
                <c:pt idx="7">
                  <c:v>19.419711538461538</c:v>
                </c:pt>
                <c:pt idx="8">
                  <c:v>24.542788461538461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4E-43E6-A0E6-A1152E45175C}"/>
            </c:ext>
          </c:extLst>
        </c:ser>
        <c:ser>
          <c:idx val="3"/>
          <c:order val="3"/>
          <c:tx>
            <c:strRef>
              <c:f>'fig 11'!$H$33</c:f>
              <c:strCache>
                <c:ptCount val="1"/>
                <c:pt idx="0">
                  <c:v>Giovani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11'!$H$34:$H$42</c:f>
              <c:numCache>
                <c:formatCode>0.00</c:formatCode>
                <c:ptCount val="9"/>
                <c:pt idx="0">
                  <c:v>7.3100961538461533</c:v>
                </c:pt>
                <c:pt idx="1">
                  <c:v>8.1663461538461526</c:v>
                </c:pt>
                <c:pt idx="2">
                  <c:v>9.8788461538461529</c:v>
                </c:pt>
                <c:pt idx="3">
                  <c:v>9.8788461538461529</c:v>
                </c:pt>
                <c:pt idx="4">
                  <c:v>10.735096153846154</c:v>
                </c:pt>
                <c:pt idx="5">
                  <c:v>11.162980769230769</c:v>
                </c:pt>
                <c:pt idx="6">
                  <c:v>11.839423076923078</c:v>
                </c:pt>
                <c:pt idx="7">
                  <c:v>12.447115384615383</c:v>
                </c:pt>
                <c:pt idx="8">
                  <c:v>14.297115384615385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4E-43E6-A0E6-A1152E45175C}"/>
            </c:ext>
          </c:extLst>
        </c:ser>
        <c:ser>
          <c:idx val="5"/>
          <c:order val="4"/>
          <c:tx>
            <c:strRef>
              <c:f>'fig 11'!$K$33</c:f>
              <c:strCache>
                <c:ptCount val="1"/>
                <c:pt idx="0">
                  <c:v>Salario minimo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11'!$K$34:$K$42</c:f>
              <c:numCache>
                <c:formatCode>General</c:formatCode>
                <c:ptCount val="9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4E-43E6-A0E6-A1152E45175C}"/>
            </c:ext>
          </c:extLst>
        </c:ser>
        <c:ser>
          <c:idx val="6"/>
          <c:order val="5"/>
          <c:tx>
            <c:strRef>
              <c:f>'fig 11'!$I$33</c:f>
              <c:strCache>
                <c:ptCount val="1"/>
                <c:pt idx="0">
                  <c:v>Medie inferiori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'fig 11'!$I$34:$I$42</c:f>
              <c:numCache>
                <c:formatCode>0.00</c:formatCode>
                <c:ptCount val="9"/>
                <c:pt idx="0">
                  <c:v>8.1663461538461526</c:v>
                </c:pt>
                <c:pt idx="1">
                  <c:v>9.8788461538461529</c:v>
                </c:pt>
                <c:pt idx="2">
                  <c:v>10.735096153846154</c:v>
                </c:pt>
                <c:pt idx="3">
                  <c:v>11.162980769230769</c:v>
                </c:pt>
                <c:pt idx="4">
                  <c:v>12.01923076923077</c:v>
                </c:pt>
                <c:pt idx="5">
                  <c:v>12.447115384615383</c:v>
                </c:pt>
                <c:pt idx="6">
                  <c:v>13.303365384615384</c:v>
                </c:pt>
                <c:pt idx="7">
                  <c:v>15.321634615384616</c:v>
                </c:pt>
                <c:pt idx="8">
                  <c:v>17.370673076923076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4E-43E6-A0E6-A1152E45175C}"/>
            </c:ext>
          </c:extLst>
        </c:ser>
        <c:ser>
          <c:idx val="7"/>
          <c:order val="6"/>
          <c:tx>
            <c:strRef>
              <c:f>'fig 11'!$J$33</c:f>
              <c:strCache>
                <c:ptCount val="1"/>
                <c:pt idx="0">
                  <c:v>Tutti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'fig 11'!$J$34:$J$42</c:f>
              <c:numCache>
                <c:formatCode>0.00</c:formatCode>
                <c:ptCount val="9"/>
                <c:pt idx="0">
                  <c:v>9.0225961538461537</c:v>
                </c:pt>
                <c:pt idx="1">
                  <c:v>9.8788461538461529</c:v>
                </c:pt>
                <c:pt idx="2">
                  <c:v>10.735096153846154</c:v>
                </c:pt>
                <c:pt idx="3">
                  <c:v>11.591346153846153</c:v>
                </c:pt>
                <c:pt idx="4">
                  <c:v>12.447115384615383</c:v>
                </c:pt>
                <c:pt idx="5">
                  <c:v>13.303365384615384</c:v>
                </c:pt>
                <c:pt idx="6">
                  <c:v>14.809134615384616</c:v>
                </c:pt>
                <c:pt idx="7">
                  <c:v>17.370673076923076</c:v>
                </c:pt>
                <c:pt idx="8">
                  <c:v>19.419711538461538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4E-43E6-A0E6-A1152E451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3506392"/>
        <c:axId val="883506752"/>
      </c:lineChart>
      <c:catAx>
        <c:axId val="88350639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3506752"/>
        <c:crosses val="autoZero"/>
        <c:auto val="1"/>
        <c:lblAlgn val="ctr"/>
        <c:lblOffset val="100"/>
        <c:noMultiLvlLbl val="0"/>
      </c:catAx>
      <c:valAx>
        <c:axId val="883506752"/>
        <c:scaling>
          <c:orientation val="minMax"/>
          <c:max val="2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835063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7"/>
          <c:order val="7"/>
          <c:tx>
            <c:strRef>
              <c:f>'fig 11'!$L$33</c:f>
              <c:strCache>
                <c:ptCount val="1"/>
                <c:pt idx="0">
                  <c:v>Lavoro povero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  <a:alpha val="56000"/>
              </a:schemeClr>
            </a:solidFill>
            <a:ln>
              <a:noFill/>
            </a:ln>
            <a:effectLst/>
          </c:spP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11'!$L$34:$L$42</c:f>
              <c:numCache>
                <c:formatCode>0.00</c:formatCode>
                <c:ptCount val="9"/>
                <c:pt idx="0">
                  <c:v>7.46</c:v>
                </c:pt>
                <c:pt idx="1">
                  <c:v>7.46</c:v>
                </c:pt>
                <c:pt idx="2">
                  <c:v>7.46</c:v>
                </c:pt>
                <c:pt idx="3">
                  <c:v>7.46</c:v>
                </c:pt>
                <c:pt idx="4">
                  <c:v>7.46</c:v>
                </c:pt>
                <c:pt idx="5">
                  <c:v>7.46</c:v>
                </c:pt>
                <c:pt idx="6">
                  <c:v>7.46</c:v>
                </c:pt>
                <c:pt idx="7">
                  <c:v>7.46</c:v>
                </c:pt>
                <c:pt idx="8">
                  <c:v>7.46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1A3-9FAD-9E2118DEE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5984352"/>
        <c:axId val="765982912"/>
      </c:areaChart>
      <c:lineChart>
        <c:grouping val="standard"/>
        <c:varyColors val="0"/>
        <c:ser>
          <c:idx val="0"/>
          <c:order val="0"/>
          <c:tx>
            <c:strRef>
              <c:f>'fig 11'!$E$33</c:f>
              <c:strCache>
                <c:ptCount val="1"/>
                <c:pt idx="0">
                  <c:v>Donne</c:v>
                </c:pt>
              </c:strCache>
            </c:strRef>
          </c:tx>
          <c:spPr>
            <a:ln w="28575" cap="rnd">
              <a:solidFill>
                <a:srgbClr val="FF33CC"/>
              </a:solidFill>
              <a:prstDash val="lgDash"/>
              <a:round/>
            </a:ln>
            <a:effectLst/>
          </c:spPr>
          <c:marker>
            <c:symbol val="none"/>
          </c:marke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11'!$E$34:$E$42</c:f>
              <c:numCache>
                <c:formatCode>0.00</c:formatCode>
                <c:ptCount val="9"/>
                <c:pt idx="0">
                  <c:v>7.3100961538461533</c:v>
                </c:pt>
                <c:pt idx="1">
                  <c:v>8.1663461538461526</c:v>
                </c:pt>
                <c:pt idx="2">
                  <c:v>9.0225961538461537</c:v>
                </c:pt>
                <c:pt idx="3">
                  <c:v>9.8788461538461529</c:v>
                </c:pt>
                <c:pt idx="4">
                  <c:v>10.30673076923077</c:v>
                </c:pt>
                <c:pt idx="5">
                  <c:v>10.735096153846154</c:v>
                </c:pt>
                <c:pt idx="6">
                  <c:v>10.735096153846154</c:v>
                </c:pt>
                <c:pt idx="7">
                  <c:v>11.591346153846153</c:v>
                </c:pt>
                <c:pt idx="8">
                  <c:v>11.591346153846153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53-41A3-9FAD-9E2118DEEFC2}"/>
            </c:ext>
          </c:extLst>
        </c:ser>
        <c:ser>
          <c:idx val="1"/>
          <c:order val="1"/>
          <c:tx>
            <c:strRef>
              <c:f>'fig 11'!$F$33</c:f>
              <c:strCache>
                <c:ptCount val="1"/>
                <c:pt idx="0">
                  <c:v>Uomini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11'!$F$34:$F$42</c:f>
              <c:numCache>
                <c:formatCode>0.00</c:formatCode>
                <c:ptCount val="9"/>
                <c:pt idx="0">
                  <c:v>9.0225961538461537</c:v>
                </c:pt>
                <c:pt idx="1">
                  <c:v>10.30673076923077</c:v>
                </c:pt>
                <c:pt idx="2">
                  <c:v>11.591346153846153</c:v>
                </c:pt>
                <c:pt idx="3">
                  <c:v>12.447115384615383</c:v>
                </c:pt>
                <c:pt idx="4">
                  <c:v>12.447115384615383</c:v>
                </c:pt>
                <c:pt idx="5">
                  <c:v>14.297115384615385</c:v>
                </c:pt>
                <c:pt idx="6">
                  <c:v>15.321634615384616</c:v>
                </c:pt>
                <c:pt idx="7">
                  <c:v>17.370673076923076</c:v>
                </c:pt>
                <c:pt idx="8">
                  <c:v>21.469230769230769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53-41A3-9FAD-9E2118DEEFC2}"/>
            </c:ext>
          </c:extLst>
        </c:ser>
        <c:ser>
          <c:idx val="2"/>
          <c:order val="2"/>
          <c:tx>
            <c:strRef>
              <c:f>'fig 11'!$G$33</c:f>
              <c:strCache>
                <c:ptCount val="1"/>
                <c:pt idx="0">
                  <c:v>Laureati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11'!$G$34:$G$42</c:f>
              <c:numCache>
                <c:formatCode>0.00</c:formatCode>
                <c:ptCount val="9"/>
                <c:pt idx="0">
                  <c:v>9.8788461538461529</c:v>
                </c:pt>
                <c:pt idx="1">
                  <c:v>11.162980769230769</c:v>
                </c:pt>
                <c:pt idx="2">
                  <c:v>12.447115384615383</c:v>
                </c:pt>
                <c:pt idx="3">
                  <c:v>12.447115384615383</c:v>
                </c:pt>
                <c:pt idx="4">
                  <c:v>13.303365384615384</c:v>
                </c:pt>
                <c:pt idx="5">
                  <c:v>15.321634615384616</c:v>
                </c:pt>
                <c:pt idx="6">
                  <c:v>17.370673076923076</c:v>
                </c:pt>
                <c:pt idx="7">
                  <c:v>19.419711538461538</c:v>
                </c:pt>
                <c:pt idx="8">
                  <c:v>24.542788461538461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53-41A3-9FAD-9E2118DEEFC2}"/>
            </c:ext>
          </c:extLst>
        </c:ser>
        <c:ser>
          <c:idx val="3"/>
          <c:order val="3"/>
          <c:tx>
            <c:strRef>
              <c:f>'fig 11'!$H$33</c:f>
              <c:strCache>
                <c:ptCount val="1"/>
                <c:pt idx="0">
                  <c:v>Giovani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11'!$H$34:$H$42</c:f>
              <c:numCache>
                <c:formatCode>0.00</c:formatCode>
                <c:ptCount val="9"/>
                <c:pt idx="0">
                  <c:v>7.3100961538461533</c:v>
                </c:pt>
                <c:pt idx="1">
                  <c:v>8.1663461538461526</c:v>
                </c:pt>
                <c:pt idx="2">
                  <c:v>9.8788461538461529</c:v>
                </c:pt>
                <c:pt idx="3">
                  <c:v>9.8788461538461529</c:v>
                </c:pt>
                <c:pt idx="4">
                  <c:v>10.735096153846154</c:v>
                </c:pt>
                <c:pt idx="5">
                  <c:v>11.162980769230769</c:v>
                </c:pt>
                <c:pt idx="6">
                  <c:v>11.839423076923078</c:v>
                </c:pt>
                <c:pt idx="7">
                  <c:v>12.447115384615383</c:v>
                </c:pt>
                <c:pt idx="8">
                  <c:v>14.297115384615385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53-41A3-9FAD-9E2118DEEFC2}"/>
            </c:ext>
          </c:extLst>
        </c:ser>
        <c:ser>
          <c:idx val="4"/>
          <c:order val="4"/>
          <c:tx>
            <c:strRef>
              <c:f>'fig 11'!$I$33</c:f>
              <c:strCache>
                <c:ptCount val="1"/>
                <c:pt idx="0">
                  <c:v>Medie inferiori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11'!$I$34:$I$42</c:f>
              <c:numCache>
                <c:formatCode>0.00</c:formatCode>
                <c:ptCount val="9"/>
                <c:pt idx="0">
                  <c:v>8.1663461538461526</c:v>
                </c:pt>
                <c:pt idx="1">
                  <c:v>9.8788461538461529</c:v>
                </c:pt>
                <c:pt idx="2">
                  <c:v>10.735096153846154</c:v>
                </c:pt>
                <c:pt idx="3">
                  <c:v>11.162980769230769</c:v>
                </c:pt>
                <c:pt idx="4">
                  <c:v>12.01923076923077</c:v>
                </c:pt>
                <c:pt idx="5">
                  <c:v>12.447115384615383</c:v>
                </c:pt>
                <c:pt idx="6">
                  <c:v>13.303365384615384</c:v>
                </c:pt>
                <c:pt idx="7">
                  <c:v>15.321634615384616</c:v>
                </c:pt>
                <c:pt idx="8">
                  <c:v>17.370673076923076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53-41A3-9FAD-9E2118DEEFC2}"/>
            </c:ext>
          </c:extLst>
        </c:ser>
        <c:ser>
          <c:idx val="5"/>
          <c:order val="5"/>
          <c:tx>
            <c:strRef>
              <c:f>'fig 11'!$J$33</c:f>
              <c:strCache>
                <c:ptCount val="1"/>
                <c:pt idx="0">
                  <c:v>Tutti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11'!$J$34:$J$42</c:f>
              <c:numCache>
                <c:formatCode>0.00</c:formatCode>
                <c:ptCount val="9"/>
                <c:pt idx="0">
                  <c:v>9.0225961538461537</c:v>
                </c:pt>
                <c:pt idx="1">
                  <c:v>9.8788461538461529</c:v>
                </c:pt>
                <c:pt idx="2">
                  <c:v>10.735096153846154</c:v>
                </c:pt>
                <c:pt idx="3">
                  <c:v>11.591346153846153</c:v>
                </c:pt>
                <c:pt idx="4">
                  <c:v>12.447115384615383</c:v>
                </c:pt>
                <c:pt idx="5">
                  <c:v>13.303365384615384</c:v>
                </c:pt>
                <c:pt idx="6">
                  <c:v>14.809134615384616</c:v>
                </c:pt>
                <c:pt idx="7">
                  <c:v>17.370673076923076</c:v>
                </c:pt>
                <c:pt idx="8">
                  <c:v>19.419711538461538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453-41A3-9FAD-9E2118DEEFC2}"/>
            </c:ext>
          </c:extLst>
        </c:ser>
        <c:ser>
          <c:idx val="6"/>
          <c:order val="6"/>
          <c:tx>
            <c:strRef>
              <c:f>'fig 11'!$K$33</c:f>
              <c:strCache>
                <c:ptCount val="1"/>
                <c:pt idx="0">
                  <c:v>Salario minimo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'fig 11'!$D$34:$D$42</c:f>
              <c:strCache>
                <c:ptCount val="9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</c:strCache>
            </c:strRef>
          </c:cat>
          <c:val>
            <c:numRef>
              <c:f>'fig 11'!$K$34:$K$42</c:f>
              <c:numCache>
                <c:formatCode>General</c:formatCode>
                <c:ptCount val="9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53-41A3-9FAD-9E2118DEE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5984352"/>
        <c:axId val="765982912"/>
      </c:lineChart>
      <c:catAx>
        <c:axId val="76598435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5982912"/>
        <c:crosses val="autoZero"/>
        <c:auto val="1"/>
        <c:lblAlgn val="ctr"/>
        <c:lblOffset val="100"/>
        <c:noMultiLvlLbl val="0"/>
      </c:catAx>
      <c:valAx>
        <c:axId val="765982912"/>
        <c:scaling>
          <c:orientation val="minMax"/>
          <c:max val="2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6598435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694438334872944"/>
          <c:y val="2.2564102564102566E-2"/>
          <c:w val="0.72808824176307574"/>
          <c:h val="0.938311003432263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appendici!$X$2:$X$2</c:f>
              <c:strCache>
                <c:ptCount val="1"/>
                <c:pt idx="0">
                  <c:v>Retribuzione lorda oraria sotto gli 8 €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appendici!$W$3:$W$45</c:f>
              <c:strCache>
                <c:ptCount val="42"/>
                <c:pt idx="0">
                  <c:v>Totale</c:v>
                </c:pt>
                <c:pt idx="1">
                  <c:v>Genere</c:v>
                </c:pt>
                <c:pt idx="2">
                  <c:v>Donne</c:v>
                </c:pt>
                <c:pt idx="3">
                  <c:v>Uomini</c:v>
                </c:pt>
                <c:pt idx="4">
                  <c:v>Titolo di studio</c:v>
                </c:pt>
                <c:pt idx="5">
                  <c:v>Medie</c:v>
                </c:pt>
                <c:pt idx="6">
                  <c:v>Diploma</c:v>
                </c:pt>
                <c:pt idx="7">
                  <c:v>Laurea</c:v>
                </c:pt>
                <c:pt idx="8">
                  <c:v>Classe d'età</c:v>
                </c:pt>
                <c:pt idx="9">
                  <c:v>18-29 anni</c:v>
                </c:pt>
                <c:pt idx="10">
                  <c:v>30-49 anni</c:v>
                </c:pt>
                <c:pt idx="11">
                  <c:v>50 anni e +</c:v>
                </c:pt>
                <c:pt idx="12">
                  <c:v>Canale di ricerca lavoro</c:v>
                </c:pt>
                <c:pt idx="13">
                  <c:v>formale</c:v>
                </c:pt>
                <c:pt idx="14">
                  <c:v>Informale</c:v>
                </c:pt>
                <c:pt idx="15">
                  <c:v>Occupazione</c:v>
                </c:pt>
                <c:pt idx="16">
                  <c:v>Standard</c:v>
                </c:pt>
                <c:pt idx="17">
                  <c:v>Atipici</c:v>
                </c:pt>
                <c:pt idx="18">
                  <c:v>Dimensione impresa</c:v>
                </c:pt>
                <c:pt idx="19">
                  <c:v>1-5 addetii</c:v>
                </c:pt>
                <c:pt idx="20">
                  <c:v>6-10 addetii</c:v>
                </c:pt>
                <c:pt idx="21">
                  <c:v>11-15 addetii</c:v>
                </c:pt>
                <c:pt idx="22">
                  <c:v>16-25 addetii</c:v>
                </c:pt>
                <c:pt idx="23">
                  <c:v>26-50 addetii</c:v>
                </c:pt>
                <c:pt idx="24">
                  <c:v>51-100 addetii</c:v>
                </c:pt>
                <c:pt idx="25">
                  <c:v>+100 addetti</c:v>
                </c:pt>
                <c:pt idx="26">
                  <c:v>Reddito familiare mensile</c:v>
                </c:pt>
                <c:pt idx="27">
                  <c:v>0-1000€ </c:v>
                </c:pt>
                <c:pt idx="28">
                  <c:v>1.001- 1.500 € </c:v>
                </c:pt>
                <c:pt idx="29">
                  <c:v>1.501- 2.000 € </c:v>
                </c:pt>
                <c:pt idx="30">
                  <c:v>2.001- 3.000 € </c:v>
                </c:pt>
                <c:pt idx="31">
                  <c:v>3001- 5000 € </c:v>
                </c:pt>
                <c:pt idx="32">
                  <c:v>Oltre 5.000 € </c:v>
                </c:pt>
                <c:pt idx="33">
                  <c:v>Spese improvvise </c:v>
                </c:pt>
                <c:pt idx="34">
                  <c:v>Nessuna spesa</c:v>
                </c:pt>
                <c:pt idx="35">
                  <c:v>Meno di 300 Euro</c:v>
                </c:pt>
                <c:pt idx="36">
                  <c:v>Tra 300 e 800 Euro</c:v>
                </c:pt>
                <c:pt idx="37">
                  <c:v>Tra 800 e 2.000 Euro</c:v>
                </c:pt>
                <c:pt idx="38">
                  <c:v>Oltre 2.000 Euro</c:v>
                </c:pt>
                <c:pt idx="39">
                  <c:v>Cure mediche</c:v>
                </c:pt>
                <c:pt idx="40">
                  <c:v>Posticipate</c:v>
                </c:pt>
                <c:pt idx="41">
                  <c:v>Eseguite</c:v>
                </c:pt>
              </c:strCache>
            </c:strRef>
          </c:cat>
          <c:val>
            <c:numRef>
              <c:f>appendici!$X$3:$X$45</c:f>
              <c:numCache>
                <c:formatCode>0%</c:formatCode>
                <c:ptCount val="43"/>
                <c:pt idx="0">
                  <c:v>0.17893958523883366</c:v>
                </c:pt>
                <c:pt idx="2">
                  <c:v>0.23873673630242692</c:v>
                </c:pt>
                <c:pt idx="3">
                  <c:v>0.13495389723709231</c:v>
                </c:pt>
                <c:pt idx="5">
                  <c:v>0.22411515775296834</c:v>
                </c:pt>
                <c:pt idx="6">
                  <c:v>0.18088863511968781</c:v>
                </c:pt>
                <c:pt idx="7">
                  <c:v>0.12192141139101109</c:v>
                </c:pt>
                <c:pt idx="9">
                  <c:v>0.26276992728499371</c:v>
                </c:pt>
                <c:pt idx="10">
                  <c:v>0.17014240515011966</c:v>
                </c:pt>
                <c:pt idx="11">
                  <c:v>0.16397782186691015</c:v>
                </c:pt>
                <c:pt idx="13">
                  <c:v>0.12317395710815904</c:v>
                </c:pt>
                <c:pt idx="14">
                  <c:v>0.20811569724472789</c:v>
                </c:pt>
                <c:pt idx="16">
                  <c:v>0.15230470746596705</c:v>
                </c:pt>
                <c:pt idx="17">
                  <c:v>0.31681833144496413</c:v>
                </c:pt>
                <c:pt idx="19">
                  <c:v>0.31355426898788058</c:v>
                </c:pt>
                <c:pt idx="20">
                  <c:v>0.25313988391273551</c:v>
                </c:pt>
                <c:pt idx="21">
                  <c:v>0.17277459267305553</c:v>
                </c:pt>
                <c:pt idx="22">
                  <c:v>0.15382695318924042</c:v>
                </c:pt>
                <c:pt idx="23">
                  <c:v>0.16676984800775002</c:v>
                </c:pt>
                <c:pt idx="24">
                  <c:v>0.14885755889435251</c:v>
                </c:pt>
                <c:pt idx="25">
                  <c:v>0.12440461594733315</c:v>
                </c:pt>
                <c:pt idx="27">
                  <c:v>0.45741885607677796</c:v>
                </c:pt>
                <c:pt idx="28">
                  <c:v>0.19636978256912194</c:v>
                </c:pt>
                <c:pt idx="29">
                  <c:v>0.18703419953923678</c:v>
                </c:pt>
                <c:pt idx="30">
                  <c:v>0.17103941376454398</c:v>
                </c:pt>
                <c:pt idx="31">
                  <c:v>0.10183545354820936</c:v>
                </c:pt>
                <c:pt idx="32">
                  <c:v>0.1197183057866162</c:v>
                </c:pt>
                <c:pt idx="34">
                  <c:v>0.22645647841209743</c:v>
                </c:pt>
                <c:pt idx="35">
                  <c:v>0.28820814735332545</c:v>
                </c:pt>
                <c:pt idx="36">
                  <c:v>0.18820667745019481</c:v>
                </c:pt>
                <c:pt idx="37">
                  <c:v>0.15933070048997483</c:v>
                </c:pt>
                <c:pt idx="38">
                  <c:v>0.11781532991136194</c:v>
                </c:pt>
                <c:pt idx="40">
                  <c:v>0.24668246008268954</c:v>
                </c:pt>
                <c:pt idx="41">
                  <c:v>0.16282982017092659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75-49AF-BD2F-C1BA7D8D0D80}"/>
            </c:ext>
          </c:extLst>
        </c:ser>
        <c:ser>
          <c:idx val="1"/>
          <c:order val="1"/>
          <c:tx>
            <c:strRef>
              <c:f>appendici!$Y$2:$Y$2</c:f>
              <c:strCache>
                <c:ptCount val="1"/>
                <c:pt idx="0">
                  <c:v>Retribuzione netta oraria sotto i 7 €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solidFill>
                <a:schemeClr val="bg2">
                  <a:lumMod val="90000"/>
                </a:schemeClr>
              </a:solidFill>
            </a:ln>
            <a:effectLst/>
          </c:spPr>
          <c:invertIfNegative val="0"/>
          <c:cat>
            <c:strRef>
              <c:f>appendici!$W$3:$W$45</c:f>
              <c:strCache>
                <c:ptCount val="42"/>
                <c:pt idx="0">
                  <c:v>Totale</c:v>
                </c:pt>
                <c:pt idx="1">
                  <c:v>Genere</c:v>
                </c:pt>
                <c:pt idx="2">
                  <c:v>Donne</c:v>
                </c:pt>
                <c:pt idx="3">
                  <c:v>Uomini</c:v>
                </c:pt>
                <c:pt idx="4">
                  <c:v>Titolo di studio</c:v>
                </c:pt>
                <c:pt idx="5">
                  <c:v>Medie</c:v>
                </c:pt>
                <c:pt idx="6">
                  <c:v>Diploma</c:v>
                </c:pt>
                <c:pt idx="7">
                  <c:v>Laurea</c:v>
                </c:pt>
                <c:pt idx="8">
                  <c:v>Classe d'età</c:v>
                </c:pt>
                <c:pt idx="9">
                  <c:v>18-29 anni</c:v>
                </c:pt>
                <c:pt idx="10">
                  <c:v>30-49 anni</c:v>
                </c:pt>
                <c:pt idx="11">
                  <c:v>50 anni e +</c:v>
                </c:pt>
                <c:pt idx="12">
                  <c:v>Canale di ricerca lavoro</c:v>
                </c:pt>
                <c:pt idx="13">
                  <c:v>formale</c:v>
                </c:pt>
                <c:pt idx="14">
                  <c:v>Informale</c:v>
                </c:pt>
                <c:pt idx="15">
                  <c:v>Occupazione</c:v>
                </c:pt>
                <c:pt idx="16">
                  <c:v>Standard</c:v>
                </c:pt>
                <c:pt idx="17">
                  <c:v>Atipici</c:v>
                </c:pt>
                <c:pt idx="18">
                  <c:v>Dimensione impresa</c:v>
                </c:pt>
                <c:pt idx="19">
                  <c:v>1-5 addetii</c:v>
                </c:pt>
                <c:pt idx="20">
                  <c:v>6-10 addetii</c:v>
                </c:pt>
                <c:pt idx="21">
                  <c:v>11-15 addetii</c:v>
                </c:pt>
                <c:pt idx="22">
                  <c:v>16-25 addetii</c:v>
                </c:pt>
                <c:pt idx="23">
                  <c:v>26-50 addetii</c:v>
                </c:pt>
                <c:pt idx="24">
                  <c:v>51-100 addetii</c:v>
                </c:pt>
                <c:pt idx="25">
                  <c:v>+100 addetti</c:v>
                </c:pt>
                <c:pt idx="26">
                  <c:v>Reddito familiare mensile</c:v>
                </c:pt>
                <c:pt idx="27">
                  <c:v>0-1000€ </c:v>
                </c:pt>
                <c:pt idx="28">
                  <c:v>1.001- 1.500 € </c:v>
                </c:pt>
                <c:pt idx="29">
                  <c:v>1.501- 2.000 € </c:v>
                </c:pt>
                <c:pt idx="30">
                  <c:v>2.001- 3.000 € </c:v>
                </c:pt>
                <c:pt idx="31">
                  <c:v>3001- 5000 € </c:v>
                </c:pt>
                <c:pt idx="32">
                  <c:v>Oltre 5.000 € </c:v>
                </c:pt>
                <c:pt idx="33">
                  <c:v>Spese improvvise </c:v>
                </c:pt>
                <c:pt idx="34">
                  <c:v>Nessuna spesa</c:v>
                </c:pt>
                <c:pt idx="35">
                  <c:v>Meno di 300 Euro</c:v>
                </c:pt>
                <c:pt idx="36">
                  <c:v>Tra 300 e 800 Euro</c:v>
                </c:pt>
                <c:pt idx="37">
                  <c:v>Tra 800 e 2.000 Euro</c:v>
                </c:pt>
                <c:pt idx="38">
                  <c:v>Oltre 2.000 Euro</c:v>
                </c:pt>
                <c:pt idx="39">
                  <c:v>Cure mediche</c:v>
                </c:pt>
                <c:pt idx="40">
                  <c:v>Posticipate</c:v>
                </c:pt>
                <c:pt idx="41">
                  <c:v>Eseguite</c:v>
                </c:pt>
              </c:strCache>
            </c:strRef>
          </c:cat>
          <c:val>
            <c:numRef>
              <c:f>appendici!$Y$3:$Y$45</c:f>
              <c:numCache>
                <c:formatCode>0%</c:formatCode>
                <c:ptCount val="43"/>
                <c:pt idx="0">
                  <c:v>0.12907841059125683</c:v>
                </c:pt>
                <c:pt idx="2">
                  <c:v>0.14324012513364026</c:v>
                </c:pt>
                <c:pt idx="3">
                  <c:v>0.12049826036286913</c:v>
                </c:pt>
                <c:pt idx="5">
                  <c:v>0.16986629948120349</c:v>
                </c:pt>
                <c:pt idx="6">
                  <c:v>0.1301114441564856</c:v>
                </c:pt>
                <c:pt idx="7">
                  <c:v>8.2453508017524865E-2</c:v>
                </c:pt>
                <c:pt idx="9">
                  <c:v>0.28073799574028108</c:v>
                </c:pt>
                <c:pt idx="10">
                  <c:v>0.12510423662157599</c:v>
                </c:pt>
                <c:pt idx="11">
                  <c:v>8.580313114932811E-2</c:v>
                </c:pt>
                <c:pt idx="13">
                  <c:v>9.3336332497150371E-2</c:v>
                </c:pt>
                <c:pt idx="14">
                  <c:v>0.15677063446819092</c:v>
                </c:pt>
                <c:pt idx="16">
                  <c:v>0.10017881841073985</c:v>
                </c:pt>
                <c:pt idx="17">
                  <c:v>0.31493448010606717</c:v>
                </c:pt>
                <c:pt idx="19">
                  <c:v>0.35123647598492469</c:v>
                </c:pt>
                <c:pt idx="20">
                  <c:v>0.21833556071202156</c:v>
                </c:pt>
                <c:pt idx="21">
                  <c:v>0.16474672279253849</c:v>
                </c:pt>
                <c:pt idx="22">
                  <c:v>0.15718947696484725</c:v>
                </c:pt>
                <c:pt idx="23">
                  <c:v>0.1266357298567482</c:v>
                </c:pt>
                <c:pt idx="24">
                  <c:v>7.3767931843247952E-2</c:v>
                </c:pt>
                <c:pt idx="25">
                  <c:v>7.8371984648488408E-2</c:v>
                </c:pt>
                <c:pt idx="27">
                  <c:v>0.61219830369205619</c:v>
                </c:pt>
                <c:pt idx="28">
                  <c:v>0.12654745714952542</c:v>
                </c:pt>
                <c:pt idx="29">
                  <c:v>0.12661544051816018</c:v>
                </c:pt>
                <c:pt idx="30">
                  <c:v>0.10971873297663318</c:v>
                </c:pt>
                <c:pt idx="31">
                  <c:v>7.0440707489649271E-2</c:v>
                </c:pt>
                <c:pt idx="32">
                  <c:v>8.193953961258886E-2</c:v>
                </c:pt>
                <c:pt idx="34">
                  <c:v>0.25369660481417927</c:v>
                </c:pt>
                <c:pt idx="35">
                  <c:v>0.20629908618583265</c:v>
                </c:pt>
                <c:pt idx="36">
                  <c:v>0.15496122858356243</c:v>
                </c:pt>
                <c:pt idx="37">
                  <c:v>0.11268929374995774</c:v>
                </c:pt>
                <c:pt idx="38">
                  <c:v>5.294319129039033E-2</c:v>
                </c:pt>
                <c:pt idx="40">
                  <c:v>0.19576212749703689</c:v>
                </c:pt>
                <c:pt idx="41">
                  <c:v>0.11679592094216075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75-49AF-BD2F-C1BA7D8D0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axId val="676925792"/>
        <c:axId val="676922912"/>
      </c:barChart>
      <c:catAx>
        <c:axId val="6769257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676922912"/>
        <c:crosses val="autoZero"/>
        <c:auto val="1"/>
        <c:lblAlgn val="ctr"/>
        <c:lblOffset val="100"/>
        <c:noMultiLvlLbl val="0"/>
      </c:catAx>
      <c:valAx>
        <c:axId val="6769229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676925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574333934515171"/>
          <c:y val="0.82037639739477008"/>
          <c:w val="0.19640903825569289"/>
          <c:h val="9.5520948770292616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2'!$B$32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2'!$C$30:$I$31</c:f>
              <c:multiLvlStrCache>
                <c:ptCount val="7"/>
                <c:lvl>
                  <c:pt idx="0">
                    <c:v>Standard</c:v>
                  </c:pt>
                  <c:pt idx="1">
                    <c:v>Non standard</c:v>
                  </c:pt>
                  <c:pt idx="2">
                    <c:v>Standard</c:v>
                  </c:pt>
                  <c:pt idx="3">
                    <c:v>Non standard</c:v>
                  </c:pt>
                  <c:pt idx="4">
                    <c:v>Standard</c:v>
                  </c:pt>
                  <c:pt idx="5">
                    <c:v>Non standard</c:v>
                  </c:pt>
                  <c:pt idx="6">
                    <c:v>Occupati</c:v>
                  </c:pt>
                </c:lvl>
                <c:lvl>
                  <c:pt idx="0">
                    <c:v>Dipendente</c:v>
                  </c:pt>
                  <c:pt idx="2">
                    <c:v>Autonomo</c:v>
                  </c:pt>
                  <c:pt idx="4">
                    <c:v>Totale</c:v>
                  </c:pt>
                </c:lvl>
              </c:multiLvlStrCache>
            </c:multiLvlStrRef>
          </c:cat>
          <c:val>
            <c:numRef>
              <c:f>'fig 2'!$C$32:$I$32</c:f>
              <c:numCache>
                <c:formatCode>"€"#,##0_);[Red]\("€"#,##0\)</c:formatCode>
                <c:ptCount val="7"/>
                <c:pt idx="0">
                  <c:v>31759</c:v>
                </c:pt>
                <c:pt idx="1">
                  <c:v>22131</c:v>
                </c:pt>
                <c:pt idx="2">
                  <c:v>34134</c:v>
                </c:pt>
                <c:pt idx="3">
                  <c:v>24380</c:v>
                </c:pt>
                <c:pt idx="4">
                  <c:v>32665</c:v>
                </c:pt>
                <c:pt idx="5">
                  <c:v>22461</c:v>
                </c:pt>
                <c:pt idx="6">
                  <c:v>26637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9-4CE8-B010-17F64D253D0D}"/>
            </c:ext>
          </c:extLst>
        </c:ser>
        <c:ser>
          <c:idx val="1"/>
          <c:order val="1"/>
          <c:tx>
            <c:strRef>
              <c:f>'fig 2'!$B$33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2'!$C$30:$I$31</c:f>
              <c:multiLvlStrCache>
                <c:ptCount val="7"/>
                <c:lvl>
                  <c:pt idx="0">
                    <c:v>Standard</c:v>
                  </c:pt>
                  <c:pt idx="1">
                    <c:v>Non standard</c:v>
                  </c:pt>
                  <c:pt idx="2">
                    <c:v>Standard</c:v>
                  </c:pt>
                  <c:pt idx="3">
                    <c:v>Non standard</c:v>
                  </c:pt>
                  <c:pt idx="4">
                    <c:v>Standard</c:v>
                  </c:pt>
                  <c:pt idx="5">
                    <c:v>Non standard</c:v>
                  </c:pt>
                  <c:pt idx="6">
                    <c:v>Occupati</c:v>
                  </c:pt>
                </c:lvl>
                <c:lvl>
                  <c:pt idx="0">
                    <c:v>Dipendente</c:v>
                  </c:pt>
                  <c:pt idx="2">
                    <c:v>Autonomo</c:v>
                  </c:pt>
                  <c:pt idx="4">
                    <c:v>Totale</c:v>
                  </c:pt>
                </c:lvl>
              </c:multiLvlStrCache>
            </c:multiLvlStrRef>
          </c:cat>
          <c:val>
            <c:numRef>
              <c:f>'fig 2'!$C$33:$I$33</c:f>
              <c:numCache>
                <c:formatCode>"€"#,##0_);[Red]\("€"#,##0\)</c:formatCode>
                <c:ptCount val="7"/>
                <c:pt idx="0">
                  <c:v>25890</c:v>
                </c:pt>
                <c:pt idx="1">
                  <c:v>20548</c:v>
                </c:pt>
                <c:pt idx="2">
                  <c:v>22000</c:v>
                </c:pt>
                <c:pt idx="3">
                  <c:v>14400</c:v>
                </c:pt>
                <c:pt idx="4">
                  <c:v>25890</c:v>
                </c:pt>
                <c:pt idx="5">
                  <c:v>19992</c:v>
                </c:pt>
                <c:pt idx="6">
                  <c:v>24110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99-4CE8-B010-17F64D253D0D}"/>
            </c:ext>
          </c:extLst>
        </c:ser>
        <c:ser>
          <c:idx val="2"/>
          <c:order val="2"/>
          <c:tx>
            <c:strRef>
              <c:f>'fig 2'!$B$34</c:f>
              <c:strCache>
                <c:ptCount val="1"/>
                <c:pt idx="0">
                  <c:v>I quartile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 2'!$C$30:$I$31</c:f>
              <c:multiLvlStrCache>
                <c:ptCount val="7"/>
                <c:lvl>
                  <c:pt idx="0">
                    <c:v>Standard</c:v>
                  </c:pt>
                  <c:pt idx="1">
                    <c:v>Non standard</c:v>
                  </c:pt>
                  <c:pt idx="2">
                    <c:v>Standard</c:v>
                  </c:pt>
                  <c:pt idx="3">
                    <c:v>Non standard</c:v>
                  </c:pt>
                  <c:pt idx="4">
                    <c:v>Standard</c:v>
                  </c:pt>
                  <c:pt idx="5">
                    <c:v>Non standard</c:v>
                  </c:pt>
                  <c:pt idx="6">
                    <c:v>Occupati</c:v>
                  </c:pt>
                </c:lvl>
                <c:lvl>
                  <c:pt idx="0">
                    <c:v>Dipendente</c:v>
                  </c:pt>
                  <c:pt idx="2">
                    <c:v>Autonomo</c:v>
                  </c:pt>
                  <c:pt idx="4">
                    <c:v>Totale</c:v>
                  </c:pt>
                </c:lvl>
              </c:multiLvlStrCache>
            </c:multiLvlStrRef>
          </c:cat>
          <c:val>
            <c:numRef>
              <c:f>'fig 2'!$C$34:$I$34</c:f>
              <c:numCache>
                <c:formatCode>"€"#,##0_);[Red]\("€"#,##0\)</c:formatCode>
                <c:ptCount val="7"/>
                <c:pt idx="0">
                  <c:v>20548</c:v>
                </c:pt>
                <c:pt idx="1">
                  <c:v>15205</c:v>
                </c:pt>
                <c:pt idx="2">
                  <c:v>10000</c:v>
                </c:pt>
                <c:pt idx="3">
                  <c:v>8400</c:v>
                </c:pt>
                <c:pt idx="4">
                  <c:v>20000</c:v>
                </c:pt>
                <c:pt idx="5">
                  <c:v>12600</c:v>
                </c:pt>
                <c:pt idx="6">
                  <c:v>17877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99-4CE8-B010-17F64D253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33906304"/>
        <c:axId val="733907288"/>
      </c:barChart>
      <c:lineChart>
        <c:grouping val="standard"/>
        <c:varyColors val="0"/>
        <c:ser>
          <c:idx val="3"/>
          <c:order val="3"/>
          <c:tx>
            <c:strRef>
              <c:f>'fig 2'!$B$35</c:f>
              <c:strCache>
                <c:ptCount val="1"/>
                <c:pt idx="0">
                  <c:v>% occupati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dLbl>
              <c:idx val="6"/>
              <c:layout>
                <c:manualLayout>
                  <c:x val="-2.1574973031283612E-2"/>
                  <c:y val="5.1067780872794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99-4CE8-B010-17F64D253D0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2'!$C$30:$I$31</c:f>
              <c:multiLvlStrCache>
                <c:ptCount val="7"/>
                <c:lvl>
                  <c:pt idx="0">
                    <c:v>Standard</c:v>
                  </c:pt>
                  <c:pt idx="1">
                    <c:v>Non standard</c:v>
                  </c:pt>
                  <c:pt idx="2">
                    <c:v>Standard</c:v>
                  </c:pt>
                  <c:pt idx="3">
                    <c:v>Non standard</c:v>
                  </c:pt>
                  <c:pt idx="4">
                    <c:v>Standard</c:v>
                  </c:pt>
                  <c:pt idx="5">
                    <c:v>Non standard</c:v>
                  </c:pt>
                  <c:pt idx="6">
                    <c:v>Occupati</c:v>
                  </c:pt>
                </c:lvl>
                <c:lvl>
                  <c:pt idx="0">
                    <c:v>Dipendente</c:v>
                  </c:pt>
                  <c:pt idx="2">
                    <c:v>Autonomo</c:v>
                  </c:pt>
                  <c:pt idx="4">
                    <c:v>Totale</c:v>
                  </c:pt>
                </c:lvl>
              </c:multiLvlStrCache>
            </c:multiLvlStrRef>
          </c:cat>
          <c:val>
            <c:numRef>
              <c:f>'fig 2'!$C$35:$I$35</c:f>
              <c:numCache>
                <c:formatCode>0.0</c:formatCode>
                <c:ptCount val="7"/>
                <c:pt idx="0">
                  <c:v>66.5</c:v>
                </c:pt>
                <c:pt idx="1">
                  <c:v>11.5</c:v>
                </c:pt>
                <c:pt idx="2">
                  <c:v>16.600000000000001</c:v>
                </c:pt>
                <c:pt idx="3">
                  <c:v>5.4</c:v>
                </c:pt>
                <c:pt idx="4">
                  <c:v>84</c:v>
                </c:pt>
                <c:pt idx="5">
                  <c:v>16</c:v>
                </c:pt>
                <c:pt idx="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99-4CE8-B010-17F64D253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26848"/>
        <c:axId val="732326520"/>
      </c:lineChart>
      <c:catAx>
        <c:axId val="73390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33907288"/>
        <c:crosses val="autoZero"/>
        <c:auto val="1"/>
        <c:lblAlgn val="ctr"/>
        <c:lblOffset val="100"/>
        <c:noMultiLvlLbl val="0"/>
      </c:catAx>
      <c:valAx>
        <c:axId val="733907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#,##0_);[Red]\(&quot;€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33906304"/>
        <c:crosses val="autoZero"/>
        <c:crossBetween val="between"/>
      </c:valAx>
      <c:valAx>
        <c:axId val="732326520"/>
        <c:scaling>
          <c:orientation val="minMax"/>
          <c:max val="10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32326848"/>
        <c:crosses val="max"/>
        <c:crossBetween val="between"/>
        <c:majorUnit val="10"/>
      </c:valAx>
      <c:catAx>
        <c:axId val="732326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2326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442916857615019E-2"/>
          <c:y val="2.990145149393816E-2"/>
          <c:w val="0.90615673040869893"/>
          <c:h val="0.75968115677735559"/>
        </c:manualLayout>
      </c:layout>
      <c:areaChart>
        <c:grouping val="standard"/>
        <c:varyColors val="0"/>
        <c:ser>
          <c:idx val="4"/>
          <c:order val="4"/>
          <c:tx>
            <c:strRef>
              <c:f>'fig 3'!$H$1</c:f>
              <c:strCache>
                <c:ptCount val="1"/>
                <c:pt idx="0">
                  <c:v>Incremento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solidFill>
                <a:sysClr val="windowText" lastClr="000000"/>
              </a:solidFill>
              <a:prstDash val="sysDash"/>
            </a:ln>
            <a:effectLst/>
          </c:spPr>
          <c:val>
            <c:numRef>
              <c:f>'fig 3'!$H$2:$H$195</c:f>
              <c:numCache>
                <c:formatCode>0</c:formatCode>
                <c:ptCount val="194"/>
                <c:pt idx="0">
                  <c:v>6.8125</c:v>
                </c:pt>
                <c:pt idx="1">
                  <c:v>6.6312499999999996</c:v>
                </c:pt>
                <c:pt idx="2">
                  <c:v>6.625</c:v>
                </c:pt>
                <c:pt idx="3">
                  <c:v>6.25</c:v>
                </c:pt>
                <c:pt idx="4">
                  <c:v>6.1875</c:v>
                </c:pt>
                <c:pt idx="5">
                  <c:v>6.0125000000000002</c:v>
                </c:pt>
                <c:pt idx="6">
                  <c:v>6</c:v>
                </c:pt>
                <c:pt idx="7">
                  <c:v>5.6875</c:v>
                </c:pt>
                <c:pt idx="8">
                  <c:v>5.375</c:v>
                </c:pt>
                <c:pt idx="9">
                  <c:v>5.0625</c:v>
                </c:pt>
                <c:pt idx="10">
                  <c:v>4.75</c:v>
                </c:pt>
                <c:pt idx="11">
                  <c:v>4.5625</c:v>
                </c:pt>
                <c:pt idx="12">
                  <c:v>4.5062499999999996</c:v>
                </c:pt>
                <c:pt idx="13">
                  <c:v>4.4749999999999996</c:v>
                </c:pt>
                <c:pt idx="14">
                  <c:v>4.4375</c:v>
                </c:pt>
                <c:pt idx="15">
                  <c:v>4.4000000000000004</c:v>
                </c:pt>
                <c:pt idx="16">
                  <c:v>4.25</c:v>
                </c:pt>
                <c:pt idx="17">
                  <c:v>4.125</c:v>
                </c:pt>
                <c:pt idx="18">
                  <c:v>3.8125</c:v>
                </c:pt>
                <c:pt idx="19">
                  <c:v>3.78125</c:v>
                </c:pt>
                <c:pt idx="20">
                  <c:v>3.75</c:v>
                </c:pt>
                <c:pt idx="21">
                  <c:v>3.65625</c:v>
                </c:pt>
                <c:pt idx="22">
                  <c:v>3.5625</c:v>
                </c:pt>
                <c:pt idx="23">
                  <c:v>3.5</c:v>
                </c:pt>
                <c:pt idx="24">
                  <c:v>3.45</c:v>
                </c:pt>
                <c:pt idx="25">
                  <c:v>3.375</c:v>
                </c:pt>
                <c:pt idx="26">
                  <c:v>3.1875</c:v>
                </c:pt>
                <c:pt idx="27">
                  <c:v>3.125</c:v>
                </c:pt>
                <c:pt idx="28">
                  <c:v>3</c:v>
                </c:pt>
                <c:pt idx="29">
                  <c:v>2.95</c:v>
                </c:pt>
                <c:pt idx="30">
                  <c:v>2.875</c:v>
                </c:pt>
                <c:pt idx="31">
                  <c:v>2.5625</c:v>
                </c:pt>
                <c:pt idx="32">
                  <c:v>2.5</c:v>
                </c:pt>
                <c:pt idx="33">
                  <c:v>2.46875</c:v>
                </c:pt>
                <c:pt idx="34">
                  <c:v>2.4375</c:v>
                </c:pt>
                <c:pt idx="35">
                  <c:v>2.25</c:v>
                </c:pt>
                <c:pt idx="36">
                  <c:v>2.125</c:v>
                </c:pt>
                <c:pt idx="37">
                  <c:v>1.9375</c:v>
                </c:pt>
                <c:pt idx="38">
                  <c:v>1.8125</c:v>
                </c:pt>
                <c:pt idx="39">
                  <c:v>1.65625</c:v>
                </c:pt>
                <c:pt idx="40">
                  <c:v>1.625</c:v>
                </c:pt>
                <c:pt idx="41">
                  <c:v>1.5562500000000004</c:v>
                </c:pt>
                <c:pt idx="42">
                  <c:v>1.4375</c:v>
                </c:pt>
                <c:pt idx="43">
                  <c:v>1.3125</c:v>
                </c:pt>
                <c:pt idx="44">
                  <c:v>1.2687499999999998</c:v>
                </c:pt>
                <c:pt idx="45">
                  <c:v>1.25</c:v>
                </c:pt>
                <c:pt idx="46">
                  <c:v>1</c:v>
                </c:pt>
                <c:pt idx="47">
                  <c:v>0.9375</c:v>
                </c:pt>
                <c:pt idx="48">
                  <c:v>0.75</c:v>
                </c:pt>
                <c:pt idx="49">
                  <c:v>0.6875</c:v>
                </c:pt>
                <c:pt idx="50">
                  <c:v>0.66875000000000018</c:v>
                </c:pt>
                <c:pt idx="51">
                  <c:v>0.5</c:v>
                </c:pt>
                <c:pt idx="52">
                  <c:v>0.46250000000000036</c:v>
                </c:pt>
                <c:pt idx="53">
                  <c:v>0.4375</c:v>
                </c:pt>
                <c:pt idx="54">
                  <c:v>0.375</c:v>
                </c:pt>
                <c:pt idx="55">
                  <c:v>0.3125</c:v>
                </c:pt>
                <c:pt idx="56">
                  <c:v>0.30625000000000036</c:v>
                </c:pt>
                <c:pt idx="57">
                  <c:v>0.28125</c:v>
                </c:pt>
                <c:pt idx="58">
                  <c:v>0.25</c:v>
                </c:pt>
                <c:pt idx="59">
                  <c:v>0.23125000000000018</c:v>
                </c:pt>
                <c:pt idx="60">
                  <c:v>0.21875</c:v>
                </c:pt>
                <c:pt idx="61">
                  <c:v>0.1875</c:v>
                </c:pt>
                <c:pt idx="62">
                  <c:v>0.17499999999999982</c:v>
                </c:pt>
                <c:pt idx="63">
                  <c:v>0.15000000000000036</c:v>
                </c:pt>
                <c:pt idx="64">
                  <c:v>0.13750000000000018</c:v>
                </c:pt>
                <c:pt idx="65">
                  <c:v>0.125</c:v>
                </c:pt>
                <c:pt idx="66">
                  <c:v>6.25E-2</c:v>
                </c:pt>
                <c:pt idx="67">
                  <c:v>0</c:v>
                </c:pt>
                <c:pt idx="68">
                  <c:v>-0.125</c:v>
                </c:pt>
                <c:pt idx="69">
                  <c:v>-0.13124999999999964</c:v>
                </c:pt>
                <c:pt idx="70">
                  <c:v>-0.23749999999999982</c:v>
                </c:pt>
                <c:pt idx="71">
                  <c:v>-0.25</c:v>
                </c:pt>
                <c:pt idx="72">
                  <c:v>-0.375</c:v>
                </c:pt>
                <c:pt idx="73">
                  <c:v>-0.38124999999999964</c:v>
                </c:pt>
                <c:pt idx="74">
                  <c:v>-0.5</c:v>
                </c:pt>
                <c:pt idx="75">
                  <c:v>-0.5625</c:v>
                </c:pt>
                <c:pt idx="76">
                  <c:v>-0.59999999999999964</c:v>
                </c:pt>
                <c:pt idx="77">
                  <c:v>-0.625</c:v>
                </c:pt>
                <c:pt idx="78">
                  <c:v>-0.6875</c:v>
                </c:pt>
                <c:pt idx="79">
                  <c:v>-0.71875</c:v>
                </c:pt>
                <c:pt idx="80">
                  <c:v>-0.75</c:v>
                </c:pt>
                <c:pt idx="81">
                  <c:v>-0.80625000000000036</c:v>
                </c:pt>
                <c:pt idx="82">
                  <c:v>-0.8125</c:v>
                </c:pt>
                <c:pt idx="83">
                  <c:v>-0.875</c:v>
                </c:pt>
                <c:pt idx="84">
                  <c:v>-0.9375</c:v>
                </c:pt>
                <c:pt idx="85">
                  <c:v>-1</c:v>
                </c:pt>
                <c:pt idx="86">
                  <c:v>-1.03125</c:v>
                </c:pt>
                <c:pt idx="87">
                  <c:v>-1.125</c:v>
                </c:pt>
                <c:pt idx="88">
                  <c:v>-1.1875</c:v>
                </c:pt>
                <c:pt idx="89">
                  <c:v>-1.25</c:v>
                </c:pt>
                <c:pt idx="90">
                  <c:v>-1.3062500000000004</c:v>
                </c:pt>
                <c:pt idx="91">
                  <c:v>-1.3125</c:v>
                </c:pt>
                <c:pt idx="92">
                  <c:v>-1.375</c:v>
                </c:pt>
                <c:pt idx="93">
                  <c:v>-1.4375</c:v>
                </c:pt>
                <c:pt idx="94">
                  <c:v>-1.4937500000000004</c:v>
                </c:pt>
                <c:pt idx="95">
                  <c:v>-1.5</c:v>
                </c:pt>
                <c:pt idx="96">
                  <c:v>-1.5625</c:v>
                </c:pt>
                <c:pt idx="97">
                  <c:v>-1.5999999999999996</c:v>
                </c:pt>
                <c:pt idx="98">
                  <c:v>-1.625</c:v>
                </c:pt>
                <c:pt idx="99">
                  <c:v>-1.6812500000000004</c:v>
                </c:pt>
                <c:pt idx="100">
                  <c:v>-1.6875</c:v>
                </c:pt>
                <c:pt idx="101">
                  <c:v>-1.75</c:v>
                </c:pt>
                <c:pt idx="102">
                  <c:v>-1.8000000000000007</c:v>
                </c:pt>
                <c:pt idx="103">
                  <c:v>-1.8125</c:v>
                </c:pt>
                <c:pt idx="104">
                  <c:v>-1.875</c:v>
                </c:pt>
                <c:pt idx="105">
                  <c:v>-1.9375</c:v>
                </c:pt>
                <c:pt idx="106">
                  <c:v>-2</c:v>
                </c:pt>
                <c:pt idx="107">
                  <c:v>-2.0124999999999993</c:v>
                </c:pt>
                <c:pt idx="108">
                  <c:v>-2.0250000000000004</c:v>
                </c:pt>
                <c:pt idx="109">
                  <c:v>-2.03125</c:v>
                </c:pt>
                <c:pt idx="110">
                  <c:v>-2.0625</c:v>
                </c:pt>
                <c:pt idx="111">
                  <c:v>-2.0749999999999993</c:v>
                </c:pt>
                <c:pt idx="112">
                  <c:v>-2.0875000000000004</c:v>
                </c:pt>
                <c:pt idx="113">
                  <c:v>-2.09375</c:v>
                </c:pt>
                <c:pt idx="114">
                  <c:v>-2.1125000000000007</c:v>
                </c:pt>
                <c:pt idx="115">
                  <c:v>-2.125</c:v>
                </c:pt>
                <c:pt idx="116">
                  <c:v>-2.1374999999999993</c:v>
                </c:pt>
                <c:pt idx="117">
                  <c:v>-2.1624999999999996</c:v>
                </c:pt>
                <c:pt idx="118">
                  <c:v>-2.1875</c:v>
                </c:pt>
                <c:pt idx="119">
                  <c:v>-2.25</c:v>
                </c:pt>
                <c:pt idx="120">
                  <c:v>-2.28125</c:v>
                </c:pt>
                <c:pt idx="121">
                  <c:v>-2.3125</c:v>
                </c:pt>
                <c:pt idx="122">
                  <c:v>-2.3499999999999996</c:v>
                </c:pt>
                <c:pt idx="123">
                  <c:v>-2.3562499999999993</c:v>
                </c:pt>
                <c:pt idx="124">
                  <c:v>-2.375</c:v>
                </c:pt>
                <c:pt idx="125">
                  <c:v>-2.4250000000000007</c:v>
                </c:pt>
                <c:pt idx="126">
                  <c:v>-2.4375</c:v>
                </c:pt>
                <c:pt idx="127">
                  <c:v>-2.5</c:v>
                </c:pt>
                <c:pt idx="128">
                  <c:v>-2.5625</c:v>
                </c:pt>
                <c:pt idx="129">
                  <c:v>-2.6062499999999993</c:v>
                </c:pt>
                <c:pt idx="130">
                  <c:v>-2.625</c:v>
                </c:pt>
                <c:pt idx="131">
                  <c:v>-2.6875</c:v>
                </c:pt>
                <c:pt idx="132">
                  <c:v>-2.75</c:v>
                </c:pt>
                <c:pt idx="133">
                  <c:v>-2.8062500000000004</c:v>
                </c:pt>
                <c:pt idx="134">
                  <c:v>-2.8125</c:v>
                </c:pt>
                <c:pt idx="135">
                  <c:v>-2.8249999999999993</c:v>
                </c:pt>
                <c:pt idx="136">
                  <c:v>-2.8562499999999993</c:v>
                </c:pt>
                <c:pt idx="137">
                  <c:v>-2.875</c:v>
                </c:pt>
                <c:pt idx="138">
                  <c:v>-2.9375</c:v>
                </c:pt>
                <c:pt idx="139">
                  <c:v>-2.96875</c:v>
                </c:pt>
                <c:pt idx="140">
                  <c:v>-3</c:v>
                </c:pt>
                <c:pt idx="141">
                  <c:v>-3.0625</c:v>
                </c:pt>
                <c:pt idx="142">
                  <c:v>-3.0749999999999993</c:v>
                </c:pt>
                <c:pt idx="143">
                  <c:v>-3.09375</c:v>
                </c:pt>
                <c:pt idx="144">
                  <c:v>-3.1875</c:v>
                </c:pt>
                <c:pt idx="145">
                  <c:v>-3.2062500000000007</c:v>
                </c:pt>
                <c:pt idx="146">
                  <c:v>-3.25</c:v>
                </c:pt>
                <c:pt idx="147">
                  <c:v>-3.3125</c:v>
                </c:pt>
                <c:pt idx="148">
                  <c:v>-3.3687500000000004</c:v>
                </c:pt>
                <c:pt idx="149">
                  <c:v>-3.375</c:v>
                </c:pt>
                <c:pt idx="150">
                  <c:v>-3.5</c:v>
                </c:pt>
                <c:pt idx="151">
                  <c:v>-3.5625</c:v>
                </c:pt>
                <c:pt idx="152">
                  <c:v>-3.625</c:v>
                </c:pt>
                <c:pt idx="153">
                  <c:v>-3.65625</c:v>
                </c:pt>
                <c:pt idx="154">
                  <c:v>-3.6875</c:v>
                </c:pt>
                <c:pt idx="155">
                  <c:v>-3.75</c:v>
                </c:pt>
                <c:pt idx="156">
                  <c:v>-3.875</c:v>
                </c:pt>
                <c:pt idx="157">
                  <c:v>-3.90625</c:v>
                </c:pt>
                <c:pt idx="158">
                  <c:v>-3.9375</c:v>
                </c:pt>
                <c:pt idx="159">
                  <c:v>-4</c:v>
                </c:pt>
                <c:pt idx="160">
                  <c:v>-4.0625</c:v>
                </c:pt>
                <c:pt idx="161">
                  <c:v>-4.1187500000000004</c:v>
                </c:pt>
                <c:pt idx="162">
                  <c:v>-4.125</c:v>
                </c:pt>
                <c:pt idx="163">
                  <c:v>-4.15625</c:v>
                </c:pt>
                <c:pt idx="164">
                  <c:v>-4.1687499999999993</c:v>
                </c:pt>
                <c:pt idx="165">
                  <c:v>-4.1875</c:v>
                </c:pt>
                <c:pt idx="166">
                  <c:v>-4.25</c:v>
                </c:pt>
                <c:pt idx="167">
                  <c:v>-4.3062500000000004</c:v>
                </c:pt>
                <c:pt idx="168">
                  <c:v>-4.3125</c:v>
                </c:pt>
                <c:pt idx="169">
                  <c:v>-4.375</c:v>
                </c:pt>
                <c:pt idx="170">
                  <c:v>-4.4375</c:v>
                </c:pt>
                <c:pt idx="171">
                  <c:v>-4.5</c:v>
                </c:pt>
                <c:pt idx="172">
                  <c:v>-4.5625</c:v>
                </c:pt>
                <c:pt idx="173">
                  <c:v>-4.625</c:v>
                </c:pt>
                <c:pt idx="174">
                  <c:v>-4.6937499999999996</c:v>
                </c:pt>
                <c:pt idx="175">
                  <c:v>-4.75</c:v>
                </c:pt>
                <c:pt idx="176">
                  <c:v>-4.8125</c:v>
                </c:pt>
                <c:pt idx="177">
                  <c:v>-4.875</c:v>
                </c:pt>
                <c:pt idx="178">
                  <c:v>-4.9375</c:v>
                </c:pt>
                <c:pt idx="179">
                  <c:v>-5.0625</c:v>
                </c:pt>
                <c:pt idx="180">
                  <c:v>-5.0999999999999996</c:v>
                </c:pt>
                <c:pt idx="181">
                  <c:v>-5.1125000000000007</c:v>
                </c:pt>
                <c:pt idx="182">
                  <c:v>-5.125</c:v>
                </c:pt>
                <c:pt idx="183">
                  <c:v>-5.15625</c:v>
                </c:pt>
                <c:pt idx="184">
                  <c:v>-5.1750000000000007</c:v>
                </c:pt>
                <c:pt idx="185">
                  <c:v>-5.1875</c:v>
                </c:pt>
                <c:pt idx="186">
                  <c:v>-5.2375000000000007</c:v>
                </c:pt>
                <c:pt idx="187">
                  <c:v>-5.2437500000000004</c:v>
                </c:pt>
                <c:pt idx="188">
                  <c:v>-5.25</c:v>
                </c:pt>
                <c:pt idx="189">
                  <c:v>-5.2562499999999996</c:v>
                </c:pt>
                <c:pt idx="190">
                  <c:v>-5.2624999999999993</c:v>
                </c:pt>
                <c:pt idx="191">
                  <c:v>-5.2750000000000004</c:v>
                </c:pt>
                <c:pt idx="192">
                  <c:v>-5.28125</c:v>
                </c:pt>
                <c:pt idx="193">
                  <c:v>-5.3125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CD-4776-BD4E-A53AC23CB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8739888"/>
        <c:axId val="818740968"/>
      </c:areaChart>
      <c:lineChart>
        <c:grouping val="standard"/>
        <c:varyColors val="0"/>
        <c:ser>
          <c:idx val="0"/>
          <c:order val="0"/>
          <c:tx>
            <c:strRef>
              <c:f>'fig 3'!$D$1</c:f>
              <c:strCache>
                <c:ptCount val="1"/>
                <c:pt idx="0">
                  <c:v>Retribuzione netta mensile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'fig 3'!$C$2:$C$265</c:f>
              <c:numCache>
                <c:formatCode>_-* #,##0_-;\-* #,##0_-;_-* "-"??_-;_-@_-</c:formatCode>
                <c:ptCount val="264"/>
                <c:pt idx="0">
                  <c:v>2078.4891433807475</c:v>
                </c:pt>
                <c:pt idx="1">
                  <c:v>2974.6530493379041</c:v>
                </c:pt>
                <c:pt idx="2">
                  <c:v>3446.4490070845354</c:v>
                </c:pt>
                <c:pt idx="3">
                  <c:v>4487.4856506716933</c:v>
                </c:pt>
                <c:pt idx="4">
                  <c:v>4991.8154858981143</c:v>
                </c:pt>
                <c:pt idx="5">
                  <c:v>7398.9530711555644</c:v>
                </c:pt>
                <c:pt idx="6">
                  <c:v>15514.624630998696</c:v>
                </c:pt>
                <c:pt idx="7">
                  <c:v>16292.285738748191</c:v>
                </c:pt>
                <c:pt idx="8">
                  <c:v>30928.757509909527</c:v>
                </c:pt>
                <c:pt idx="9">
                  <c:v>41978.473688055528</c:v>
                </c:pt>
                <c:pt idx="10">
                  <c:v>62847.703679365979</c:v>
                </c:pt>
                <c:pt idx="11">
                  <c:v>63750.554625672245</c:v>
                </c:pt>
                <c:pt idx="12">
                  <c:v>64352.70687410915</c:v>
                </c:pt>
                <c:pt idx="13">
                  <c:v>64956.43759368419</c:v>
                </c:pt>
                <c:pt idx="14">
                  <c:v>67005.768171328353</c:v>
                </c:pt>
                <c:pt idx="15">
                  <c:v>68326.226890364749</c:v>
                </c:pt>
                <c:pt idx="16">
                  <c:v>68509.729407475272</c:v>
                </c:pt>
                <c:pt idx="17">
                  <c:v>158769.38961109548</c:v>
                </c:pt>
                <c:pt idx="18">
                  <c:v>188591.09548548103</c:v>
                </c:pt>
                <c:pt idx="19">
                  <c:v>189274.48197845716</c:v>
                </c:pt>
                <c:pt idx="20">
                  <c:v>192164.70462017096</c:v>
                </c:pt>
                <c:pt idx="21">
                  <c:v>192705.80430814411</c:v>
                </c:pt>
                <c:pt idx="22">
                  <c:v>193381.88655772211</c:v>
                </c:pt>
                <c:pt idx="23">
                  <c:v>270189.43376875576</c:v>
                </c:pt>
                <c:pt idx="24">
                  <c:v>272344.9365942615</c:v>
                </c:pt>
                <c:pt idx="25">
                  <c:v>272751.73821839615</c:v>
                </c:pt>
                <c:pt idx="26">
                  <c:v>285220.06600627664</c:v>
                </c:pt>
                <c:pt idx="27">
                  <c:v>285575.14975953352</c:v>
                </c:pt>
                <c:pt idx="28">
                  <c:v>285941.61630965769</c:v>
                </c:pt>
                <c:pt idx="29">
                  <c:v>286125.97308318288</c:v>
                </c:pt>
                <c:pt idx="30">
                  <c:v>389374.97121671221</c:v>
                </c:pt>
                <c:pt idx="31">
                  <c:v>410522.718649983</c:v>
                </c:pt>
                <c:pt idx="32">
                  <c:v>411424.22881146183</c:v>
                </c:pt>
                <c:pt idx="33">
                  <c:v>411696.41417576378</c:v>
                </c:pt>
                <c:pt idx="34">
                  <c:v>411900.36678039981</c:v>
                </c:pt>
                <c:pt idx="35">
                  <c:v>520917.69596515829</c:v>
                </c:pt>
                <c:pt idx="36">
                  <c:v>521470.84938436898</c:v>
                </c:pt>
                <c:pt idx="37">
                  <c:v>538598.74622125283</c:v>
                </c:pt>
                <c:pt idx="38">
                  <c:v>564909.16647245211</c:v>
                </c:pt>
                <c:pt idx="39">
                  <c:v>565323.21859645285</c:v>
                </c:pt>
                <c:pt idx="40">
                  <c:v>687492.4631850404</c:v>
                </c:pt>
                <c:pt idx="41">
                  <c:v>702769.69338702224</c:v>
                </c:pt>
                <c:pt idx="42">
                  <c:v>727203.01922012912</c:v>
                </c:pt>
                <c:pt idx="43">
                  <c:v>755280.93186481856</c:v>
                </c:pt>
                <c:pt idx="44">
                  <c:v>755573.67447312863</c:v>
                </c:pt>
                <c:pt idx="45">
                  <c:v>758601.53430564213</c:v>
                </c:pt>
                <c:pt idx="46">
                  <c:v>1304138.3321540058</c:v>
                </c:pt>
                <c:pt idx="47">
                  <c:v>1304654.0584656594</c:v>
                </c:pt>
                <c:pt idx="48">
                  <c:v>1305493.4477991278</c:v>
                </c:pt>
                <c:pt idx="49">
                  <c:v>1400991.6812040634</c:v>
                </c:pt>
                <c:pt idx="50">
                  <c:v>1401334.9049474562</c:v>
                </c:pt>
                <c:pt idx="51">
                  <c:v>1402498.9214450603</c:v>
                </c:pt>
                <c:pt idx="52">
                  <c:v>1402765.6020385879</c:v>
                </c:pt>
                <c:pt idx="53">
                  <c:v>1403045.4773276942</c:v>
                </c:pt>
                <c:pt idx="54">
                  <c:v>1866063.3918526536</c:v>
                </c:pt>
                <c:pt idx="55">
                  <c:v>1866489.726676187</c:v>
                </c:pt>
                <c:pt idx="56">
                  <c:v>1866673.1780309025</c:v>
                </c:pt>
                <c:pt idx="57">
                  <c:v>1873308.825308152</c:v>
                </c:pt>
                <c:pt idx="58">
                  <c:v>1873588.7005972583</c:v>
                </c:pt>
                <c:pt idx="59">
                  <c:v>1874279.6478934579</c:v>
                </c:pt>
                <c:pt idx="60">
                  <c:v>1874543.8984515283</c:v>
                </c:pt>
                <c:pt idx="61">
                  <c:v>1879312.699442317</c:v>
                </c:pt>
                <c:pt idx="62">
                  <c:v>1880739.7252849555</c:v>
                </c:pt>
                <c:pt idx="63">
                  <c:v>1881466.7364610345</c:v>
                </c:pt>
                <c:pt idx="64">
                  <c:v>1881911.2440740955</c:v>
                </c:pt>
                <c:pt idx="65">
                  <c:v>1883951.780645977</c:v>
                </c:pt>
                <c:pt idx="66">
                  <c:v>1918284.1769779194</c:v>
                </c:pt>
                <c:pt idx="67">
                  <c:v>1919446.1818680021</c:v>
                </c:pt>
                <c:pt idx="68">
                  <c:v>1921423.954276447</c:v>
                </c:pt>
                <c:pt idx="69">
                  <c:v>1921721.0714711191</c:v>
                </c:pt>
                <c:pt idx="70">
                  <c:v>1922637.4296970104</c:v>
                </c:pt>
                <c:pt idx="71">
                  <c:v>2998591.7511391481</c:v>
                </c:pt>
                <c:pt idx="72">
                  <c:v>3002465.534304603</c:v>
                </c:pt>
                <c:pt idx="73">
                  <c:v>3003002.916289343</c:v>
                </c:pt>
                <c:pt idx="74">
                  <c:v>3010011.7111315364</c:v>
                </c:pt>
                <c:pt idx="75">
                  <c:v>3282447.8717074255</c:v>
                </c:pt>
                <c:pt idx="76">
                  <c:v>3285398.8133345968</c:v>
                </c:pt>
                <c:pt idx="77">
                  <c:v>3286911.928983157</c:v>
                </c:pt>
                <c:pt idx="78">
                  <c:v>3292906.1099750884</c:v>
                </c:pt>
                <c:pt idx="79">
                  <c:v>3295588.0742285913</c:v>
                </c:pt>
                <c:pt idx="80">
                  <c:v>3301734.1546108839</c:v>
                </c:pt>
                <c:pt idx="81">
                  <c:v>3302707.1517249946</c:v>
                </c:pt>
                <c:pt idx="82">
                  <c:v>3307814.5547331204</c:v>
                </c:pt>
                <c:pt idx="83">
                  <c:v>4434009.2964555006</c:v>
                </c:pt>
                <c:pt idx="84">
                  <c:v>4434480.4591311235</c:v>
                </c:pt>
                <c:pt idx="85">
                  <c:v>4435440.6451407708</c:v>
                </c:pt>
                <c:pt idx="86">
                  <c:v>4436438.4680951573</c:v>
                </c:pt>
                <c:pt idx="87">
                  <c:v>4444425.1219112705</c:v>
                </c:pt>
                <c:pt idx="88">
                  <c:v>4661212.4402661435</c:v>
                </c:pt>
                <c:pt idx="89">
                  <c:v>4664673.172950048</c:v>
                </c:pt>
                <c:pt idx="90">
                  <c:v>4665877.7248480339</c:v>
                </c:pt>
                <c:pt idx="91">
                  <c:v>4674331.831178749</c:v>
                </c:pt>
                <c:pt idx="92">
                  <c:v>4682291.3239101022</c:v>
                </c:pt>
                <c:pt idx="93">
                  <c:v>4686092.7450808994</c:v>
                </c:pt>
                <c:pt idx="94">
                  <c:v>4687420.044929551</c:v>
                </c:pt>
                <c:pt idx="95">
                  <c:v>5829778.0418020636</c:v>
                </c:pt>
                <c:pt idx="96">
                  <c:v>5831315.6395454733</c:v>
                </c:pt>
                <c:pt idx="97">
                  <c:v>5833679.4885751931</c:v>
                </c:pt>
                <c:pt idx="98">
                  <c:v>5853823.3218015851</c:v>
                </c:pt>
                <c:pt idx="99">
                  <c:v>5854037.32121241</c:v>
                </c:pt>
                <c:pt idx="100">
                  <c:v>5858273.9021749077</c:v>
                </c:pt>
                <c:pt idx="101">
                  <c:v>5860960.3578383066</c:v>
                </c:pt>
                <c:pt idx="102">
                  <c:v>5861406.5621636035</c:v>
                </c:pt>
                <c:pt idx="103">
                  <c:v>6087571.7965399856</c:v>
                </c:pt>
                <c:pt idx="104">
                  <c:v>6098470.1890087118</c:v>
                </c:pt>
                <c:pt idx="105">
                  <c:v>6106915.3670721585</c:v>
                </c:pt>
                <c:pt idx="106">
                  <c:v>6143761.9885796104</c:v>
                </c:pt>
                <c:pt idx="107">
                  <c:v>6144120.4366267221</c:v>
                </c:pt>
                <c:pt idx="108">
                  <c:v>6145575.5750610027</c:v>
                </c:pt>
                <c:pt idx="109">
                  <c:v>6146116.9904211629</c:v>
                </c:pt>
                <c:pt idx="110">
                  <c:v>6148599.8876495352</c:v>
                </c:pt>
                <c:pt idx="111">
                  <c:v>6149168.4040262857</c:v>
                </c:pt>
                <c:pt idx="112">
                  <c:v>6149632.9342278503</c:v>
                </c:pt>
                <c:pt idx="113">
                  <c:v>6152091.3292002147</c:v>
                </c:pt>
                <c:pt idx="114">
                  <c:v>6152843.5628434848</c:v>
                </c:pt>
                <c:pt idx="115">
                  <c:v>8056927.3422330236</c:v>
                </c:pt>
                <c:pt idx="116">
                  <c:v>8057296.0557800736</c:v>
                </c:pt>
                <c:pt idx="117">
                  <c:v>8060583.7919176016</c:v>
                </c:pt>
                <c:pt idx="118">
                  <c:v>8061617.9909010632</c:v>
                </c:pt>
                <c:pt idx="119">
                  <c:v>8065386.1682691965</c:v>
                </c:pt>
                <c:pt idx="120">
                  <c:v>8065725.5990944831</c:v>
                </c:pt>
                <c:pt idx="121">
                  <c:v>8069047.4447049461</c:v>
                </c:pt>
                <c:pt idx="122">
                  <c:v>8071514.3303703107</c:v>
                </c:pt>
                <c:pt idx="123">
                  <c:v>8072548.7800303148</c:v>
                </c:pt>
                <c:pt idx="124">
                  <c:v>8075729.8524538036</c:v>
                </c:pt>
                <c:pt idx="125">
                  <c:v>8076357.1315013869</c:v>
                </c:pt>
                <c:pt idx="126">
                  <c:v>8199404.9954364588</c:v>
                </c:pt>
                <c:pt idx="127">
                  <c:v>8205212.0533422325</c:v>
                </c:pt>
                <c:pt idx="128">
                  <c:v>8211788.9992803112</c:v>
                </c:pt>
                <c:pt idx="129">
                  <c:v>8212243.1761980467</c:v>
                </c:pt>
                <c:pt idx="130">
                  <c:v>8215029.5778922681</c:v>
                </c:pt>
                <c:pt idx="131">
                  <c:v>8217406.2395477369</c:v>
                </c:pt>
                <c:pt idx="132">
                  <c:v>9177230.4035746176</c:v>
                </c:pt>
                <c:pt idx="133">
                  <c:v>9205931.8490641117</c:v>
                </c:pt>
                <c:pt idx="134">
                  <c:v>9206952.18093035</c:v>
                </c:pt>
                <c:pt idx="135">
                  <c:v>9208085.3488128949</c:v>
                </c:pt>
                <c:pt idx="136">
                  <c:v>9226726.5308890436</c:v>
                </c:pt>
                <c:pt idx="137">
                  <c:v>9229593.7131026313</c:v>
                </c:pt>
                <c:pt idx="138">
                  <c:v>9229968.5787374154</c:v>
                </c:pt>
                <c:pt idx="139">
                  <c:v>9231431.1666817795</c:v>
                </c:pt>
                <c:pt idx="140">
                  <c:v>9233414.0531508625</c:v>
                </c:pt>
                <c:pt idx="141">
                  <c:v>9310663.5410321485</c:v>
                </c:pt>
                <c:pt idx="142">
                  <c:v>9310859.6083475221</c:v>
                </c:pt>
                <c:pt idx="143">
                  <c:v>9312456.7343895454</c:v>
                </c:pt>
                <c:pt idx="144">
                  <c:v>9316567.0716903657</c:v>
                </c:pt>
                <c:pt idx="145">
                  <c:v>9317826.0438838862</c:v>
                </c:pt>
                <c:pt idx="146">
                  <c:v>9325230.4196847286</c:v>
                </c:pt>
                <c:pt idx="147">
                  <c:v>9325818.0782737136</c:v>
                </c:pt>
                <c:pt idx="148">
                  <c:v>9326134.6180209015</c:v>
                </c:pt>
                <c:pt idx="149">
                  <c:v>9928960.4292185511</c:v>
                </c:pt>
                <c:pt idx="150">
                  <c:v>9951132.9727349244</c:v>
                </c:pt>
                <c:pt idx="151">
                  <c:v>9955020.5860421043</c:v>
                </c:pt>
                <c:pt idx="152">
                  <c:v>9957505.645347815</c:v>
                </c:pt>
                <c:pt idx="153">
                  <c:v>9960745.355832804</c:v>
                </c:pt>
                <c:pt idx="154">
                  <c:v>10040065.663841167</c:v>
                </c:pt>
                <c:pt idx="155">
                  <c:v>10091792.088480195</c:v>
                </c:pt>
                <c:pt idx="156">
                  <c:v>10101549.600193875</c:v>
                </c:pt>
                <c:pt idx="157">
                  <c:v>10103153.087344544</c:v>
                </c:pt>
                <c:pt idx="158">
                  <c:v>10109132.319549207</c:v>
                </c:pt>
                <c:pt idx="159">
                  <c:v>10945218.806263188</c:v>
                </c:pt>
                <c:pt idx="160">
                  <c:v>10945921.015019629</c:v>
                </c:pt>
                <c:pt idx="161">
                  <c:v>10948808.693819175</c:v>
                </c:pt>
                <c:pt idx="162">
                  <c:v>10949454.36537201</c:v>
                </c:pt>
                <c:pt idx="163">
                  <c:v>10950421.700308722</c:v>
                </c:pt>
                <c:pt idx="164">
                  <c:v>10955574.798500825</c:v>
                </c:pt>
                <c:pt idx="165">
                  <c:v>10962167.179684695</c:v>
                </c:pt>
                <c:pt idx="166">
                  <c:v>10962822.429355852</c:v>
                </c:pt>
                <c:pt idx="167">
                  <c:v>10963747.932376321</c:v>
                </c:pt>
                <c:pt idx="168">
                  <c:v>11038373.538727865</c:v>
                </c:pt>
                <c:pt idx="169">
                  <c:v>11039970.664769888</c:v>
                </c:pt>
                <c:pt idx="170">
                  <c:v>11044360.926379971</c:v>
                </c:pt>
                <c:pt idx="171">
                  <c:v>11045387.893249771</c:v>
                </c:pt>
                <c:pt idx="172">
                  <c:v>11048227.468612427</c:v>
                </c:pt>
                <c:pt idx="173">
                  <c:v>11338634.607971229</c:v>
                </c:pt>
                <c:pt idx="174">
                  <c:v>11339845.120994668</c:v>
                </c:pt>
                <c:pt idx="175">
                  <c:v>11345067.813224543</c:v>
                </c:pt>
                <c:pt idx="176">
                  <c:v>11345723.0628957</c:v>
                </c:pt>
                <c:pt idx="177">
                  <c:v>11347481.143090853</c:v>
                </c:pt>
                <c:pt idx="178">
                  <c:v>11372962.013394717</c:v>
                </c:pt>
                <c:pt idx="179">
                  <c:v>11373734.744636863</c:v>
                </c:pt>
                <c:pt idx="180">
                  <c:v>11374051.210329439</c:v>
                </c:pt>
                <c:pt idx="181">
                  <c:v>11374798.676992236</c:v>
                </c:pt>
                <c:pt idx="182">
                  <c:v>11379691.761884063</c:v>
                </c:pt>
                <c:pt idx="183">
                  <c:v>11380666.981111068</c:v>
                </c:pt>
                <c:pt idx="184">
                  <c:v>11389860.398641761</c:v>
                </c:pt>
                <c:pt idx="185">
                  <c:v>11391620.871977834</c:v>
                </c:pt>
                <c:pt idx="186">
                  <c:v>11393103.609618159</c:v>
                </c:pt>
                <c:pt idx="187">
                  <c:v>11396293.420693822</c:v>
                </c:pt>
                <c:pt idx="188">
                  <c:v>12357153.078889603</c:v>
                </c:pt>
                <c:pt idx="189">
                  <c:v>12359206.459947392</c:v>
                </c:pt>
                <c:pt idx="190">
                  <c:v>12360750.975832185</c:v>
                </c:pt>
                <c:pt idx="191">
                  <c:v>12390242.311493427</c:v>
                </c:pt>
                <c:pt idx="192">
                  <c:v>12392954.298872339</c:v>
                </c:pt>
                <c:pt idx="193">
                  <c:v>12395666.286251251</c:v>
                </c:pt>
                <c:pt idx="194">
                  <c:v>12396567.042559635</c:v>
                </c:pt>
                <c:pt idx="195">
                  <c:v>12401584.035944551</c:v>
                </c:pt>
                <c:pt idx="196">
                  <c:v>12404522.58273967</c:v>
                </c:pt>
                <c:pt idx="197">
                  <c:v>12404744.994599145</c:v>
                </c:pt>
                <c:pt idx="198">
                  <c:v>12406685.645524569</c:v>
                </c:pt>
                <c:pt idx="199">
                  <c:v>12621077.439404218</c:v>
                </c:pt>
                <c:pt idx="200">
                  <c:v>12621486.389240481</c:v>
                </c:pt>
                <c:pt idx="201">
                  <c:v>12624779.385729022</c:v>
                </c:pt>
                <c:pt idx="202">
                  <c:v>12639085.635785818</c:v>
                </c:pt>
                <c:pt idx="203">
                  <c:v>12641241.255521663</c:v>
                </c:pt>
                <c:pt idx="204">
                  <c:v>12642469.967635458</c:v>
                </c:pt>
                <c:pt idx="205">
                  <c:v>12878584.566591363</c:v>
                </c:pt>
                <c:pt idx="206">
                  <c:v>12884726.272183629</c:v>
                </c:pt>
                <c:pt idx="207">
                  <c:v>13011931.404335663</c:v>
                </c:pt>
                <c:pt idx="208">
                  <c:v>13020976.45749619</c:v>
                </c:pt>
                <c:pt idx="209">
                  <c:v>13254153.079483679</c:v>
                </c:pt>
                <c:pt idx="210">
                  <c:v>13263323.255631177</c:v>
                </c:pt>
                <c:pt idx="211">
                  <c:v>13571685.863969875</c:v>
                </c:pt>
                <c:pt idx="212">
                  <c:v>13575038.240474718</c:v>
                </c:pt>
                <c:pt idx="213">
                  <c:v>13651966.470591579</c:v>
                </c:pt>
                <c:pt idx="214">
                  <c:v>13654182.287560314</c:v>
                </c:pt>
                <c:pt idx="215">
                  <c:v>13654717.214103384</c:v>
                </c:pt>
                <c:pt idx="216">
                  <c:v>13708379.023740489</c:v>
                </c:pt>
                <c:pt idx="217">
                  <c:v>13709427.214719517</c:v>
                </c:pt>
                <c:pt idx="218">
                  <c:v>13773649.189357534</c:v>
                </c:pt>
                <c:pt idx="219">
                  <c:v>13775827.561297489</c:v>
                </c:pt>
                <c:pt idx="220">
                  <c:v>13784012.925280849</c:v>
                </c:pt>
                <c:pt idx="221">
                  <c:v>13784590.907063864</c:v>
                </c:pt>
                <c:pt idx="222">
                  <c:v>13786411.151565956</c:v>
                </c:pt>
                <c:pt idx="223">
                  <c:v>13890123.506407131</c:v>
                </c:pt>
                <c:pt idx="224">
                  <c:v>13890716.764870947</c:v>
                </c:pt>
                <c:pt idx="225">
                  <c:v>13900913.423934212</c:v>
                </c:pt>
                <c:pt idx="226">
                  <c:v>13903283.898060393</c:v>
                </c:pt>
                <c:pt idx="227">
                  <c:v>13935851.211863605</c:v>
                </c:pt>
                <c:pt idx="228">
                  <c:v>13937419.158262728</c:v>
                </c:pt>
                <c:pt idx="229">
                  <c:v>13945077.426845973</c:v>
                </c:pt>
                <c:pt idx="230">
                  <c:v>13961972.583561426</c:v>
                </c:pt>
                <c:pt idx="231">
                  <c:v>13962813.163935477</c:v>
                </c:pt>
                <c:pt idx="232">
                  <c:v>14017961.292674219</c:v>
                </c:pt>
                <c:pt idx="233">
                  <c:v>14019923.455644857</c:v>
                </c:pt>
                <c:pt idx="234">
                  <c:v>14020363.693058239</c:v>
                </c:pt>
                <c:pt idx="235">
                  <c:v>14040813.404787738</c:v>
                </c:pt>
                <c:pt idx="236">
                  <c:v>14042250.880216384</c:v>
                </c:pt>
                <c:pt idx="237">
                  <c:v>14046512.932111766</c:v>
                </c:pt>
                <c:pt idx="238">
                  <c:v>14048692.703236757</c:v>
                </c:pt>
                <c:pt idx="239">
                  <c:v>14059881.305001518</c:v>
                </c:pt>
                <c:pt idx="240">
                  <c:v>14060507.306561062</c:v>
                </c:pt>
                <c:pt idx="241">
                  <c:v>14069090.206184983</c:v>
                </c:pt>
                <c:pt idx="242">
                  <c:v>14146880.130025562</c:v>
                </c:pt>
                <c:pt idx="243">
                  <c:v>14159112.744797179</c:v>
                </c:pt>
                <c:pt idx="244">
                  <c:v>14161925.977834918</c:v>
                </c:pt>
                <c:pt idx="245">
                  <c:v>14162618.167121457</c:v>
                </c:pt>
                <c:pt idx="246">
                  <c:v>14188301.4595838</c:v>
                </c:pt>
                <c:pt idx="247">
                  <c:v>14189577.771368159</c:v>
                </c:pt>
                <c:pt idx="248">
                  <c:v>14192699.760796007</c:v>
                </c:pt>
                <c:pt idx="249">
                  <c:v>14194802.05422977</c:v>
                </c:pt>
                <c:pt idx="250">
                  <c:v>14220251.538520209</c:v>
                </c:pt>
                <c:pt idx="251">
                  <c:v>14220902.769392431</c:v>
                </c:pt>
                <c:pt idx="252">
                  <c:v>14226093.723170843</c:v>
                </c:pt>
                <c:pt idx="253">
                  <c:v>14226686.98163466</c:v>
                </c:pt>
                <c:pt idx="254">
                  <c:v>14227748.070312992</c:v>
                </c:pt>
                <c:pt idx="255">
                  <c:v>14228830.71939918</c:v>
                </c:pt>
                <c:pt idx="256">
                  <c:v>14239618.489860326</c:v>
                </c:pt>
                <c:pt idx="257">
                  <c:v>14240768.405806631</c:v>
                </c:pt>
                <c:pt idx="258">
                  <c:v>14244083.451171808</c:v>
                </c:pt>
                <c:pt idx="259">
                  <c:v>14251044.661906481</c:v>
                </c:pt>
                <c:pt idx="260">
                  <c:v>14252306.374966193</c:v>
                </c:pt>
                <c:pt idx="261">
                  <c:v>14254106.175518259</c:v>
                </c:pt>
                <c:pt idx="262">
                  <c:v>14254816.660112878</c:v>
                </c:pt>
                <c:pt idx="263">
                  <c:v>14256785.396871716</c:v>
                </c:pt>
              </c:numCache>
            </c:numRef>
          </c:cat>
          <c:val>
            <c:numRef>
              <c:f>'fig 3'!$D$2:$D$265</c:f>
              <c:numCache>
                <c:formatCode>General</c:formatCode>
                <c:ptCount val="26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CD-4776-BD4E-A53AC23CB87E}"/>
            </c:ext>
          </c:extLst>
        </c:ser>
        <c:ser>
          <c:idx val="1"/>
          <c:order val="1"/>
          <c:tx>
            <c:strRef>
              <c:f>'fig 3'!$E$1</c:f>
              <c:strCache>
                <c:ptCount val="1"/>
                <c:pt idx="0">
                  <c:v>Lavoro povero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'fig 3'!$E$2:$E$265</c:f>
              <c:numCache>
                <c:formatCode>_-* #,##0.0_-;\-* #,##0.0_-;_-* "-"??_-;_-@_-</c:formatCode>
                <c:ptCount val="264"/>
                <c:pt idx="0">
                  <c:v>5.81</c:v>
                </c:pt>
                <c:pt idx="1">
                  <c:v>5.81</c:v>
                </c:pt>
                <c:pt idx="2">
                  <c:v>5.81</c:v>
                </c:pt>
                <c:pt idx="3">
                  <c:v>5.81</c:v>
                </c:pt>
                <c:pt idx="4">
                  <c:v>5.81</c:v>
                </c:pt>
                <c:pt idx="5">
                  <c:v>5.81</c:v>
                </c:pt>
                <c:pt idx="6">
                  <c:v>5.81</c:v>
                </c:pt>
                <c:pt idx="7">
                  <c:v>5.81</c:v>
                </c:pt>
                <c:pt idx="8">
                  <c:v>5.81</c:v>
                </c:pt>
                <c:pt idx="9">
                  <c:v>5.81</c:v>
                </c:pt>
                <c:pt idx="10">
                  <c:v>5.81</c:v>
                </c:pt>
                <c:pt idx="11">
                  <c:v>5.81</c:v>
                </c:pt>
                <c:pt idx="12">
                  <c:v>5.81</c:v>
                </c:pt>
                <c:pt idx="13">
                  <c:v>5.81</c:v>
                </c:pt>
                <c:pt idx="14">
                  <c:v>5.81</c:v>
                </c:pt>
                <c:pt idx="15">
                  <c:v>5.81</c:v>
                </c:pt>
                <c:pt idx="16">
                  <c:v>5.81</c:v>
                </c:pt>
                <c:pt idx="17">
                  <c:v>5.81</c:v>
                </c:pt>
                <c:pt idx="18">
                  <c:v>5.81</c:v>
                </c:pt>
                <c:pt idx="19">
                  <c:v>5.81</c:v>
                </c:pt>
                <c:pt idx="20">
                  <c:v>5.81</c:v>
                </c:pt>
                <c:pt idx="21">
                  <c:v>5.81</c:v>
                </c:pt>
                <c:pt idx="22">
                  <c:v>5.81</c:v>
                </c:pt>
                <c:pt idx="23">
                  <c:v>5.81</c:v>
                </c:pt>
                <c:pt idx="24">
                  <c:v>5.81</c:v>
                </c:pt>
                <c:pt idx="25">
                  <c:v>5.81</c:v>
                </c:pt>
                <c:pt idx="26">
                  <c:v>5.81</c:v>
                </c:pt>
                <c:pt idx="27">
                  <c:v>5.81</c:v>
                </c:pt>
                <c:pt idx="28">
                  <c:v>5.81</c:v>
                </c:pt>
                <c:pt idx="29">
                  <c:v>5.81</c:v>
                </c:pt>
                <c:pt idx="30">
                  <c:v>5.81</c:v>
                </c:pt>
                <c:pt idx="31">
                  <c:v>5.81</c:v>
                </c:pt>
                <c:pt idx="32">
                  <c:v>5.81</c:v>
                </c:pt>
                <c:pt idx="33">
                  <c:v>5.81</c:v>
                </c:pt>
                <c:pt idx="34">
                  <c:v>5.81</c:v>
                </c:pt>
                <c:pt idx="35">
                  <c:v>5.81</c:v>
                </c:pt>
                <c:pt idx="36">
                  <c:v>5.81</c:v>
                </c:pt>
                <c:pt idx="37">
                  <c:v>5.81</c:v>
                </c:pt>
                <c:pt idx="38">
                  <c:v>5.81</c:v>
                </c:pt>
                <c:pt idx="39">
                  <c:v>5.81</c:v>
                </c:pt>
                <c:pt idx="40">
                  <c:v>5.81</c:v>
                </c:pt>
                <c:pt idx="41">
                  <c:v>5.81</c:v>
                </c:pt>
                <c:pt idx="42">
                  <c:v>5.81</c:v>
                </c:pt>
                <c:pt idx="43">
                  <c:v>5.81</c:v>
                </c:pt>
                <c:pt idx="44">
                  <c:v>5.81</c:v>
                </c:pt>
                <c:pt idx="45">
                  <c:v>5.81</c:v>
                </c:pt>
                <c:pt idx="46">
                  <c:v>5.81</c:v>
                </c:pt>
                <c:pt idx="47">
                  <c:v>5.81</c:v>
                </c:pt>
                <c:pt idx="48">
                  <c:v>5.81</c:v>
                </c:pt>
                <c:pt idx="49">
                  <c:v>5.81</c:v>
                </c:pt>
                <c:pt idx="50">
                  <c:v>5.81</c:v>
                </c:pt>
                <c:pt idx="51">
                  <c:v>5.81</c:v>
                </c:pt>
                <c:pt idx="52">
                  <c:v>5.81</c:v>
                </c:pt>
                <c:pt idx="53">
                  <c:v>5.81</c:v>
                </c:pt>
                <c:pt idx="54">
                  <c:v>5.81</c:v>
                </c:pt>
                <c:pt idx="55">
                  <c:v>5.81</c:v>
                </c:pt>
                <c:pt idx="56">
                  <c:v>5.81</c:v>
                </c:pt>
                <c:pt idx="57">
                  <c:v>5.81</c:v>
                </c:pt>
                <c:pt idx="58">
                  <c:v>5.81</c:v>
                </c:pt>
                <c:pt idx="59">
                  <c:v>5.81</c:v>
                </c:pt>
                <c:pt idx="60">
                  <c:v>5.81</c:v>
                </c:pt>
                <c:pt idx="61">
                  <c:v>5.81</c:v>
                </c:pt>
                <c:pt idx="62">
                  <c:v>5.81</c:v>
                </c:pt>
                <c:pt idx="63">
                  <c:v>5.81</c:v>
                </c:pt>
                <c:pt idx="64">
                  <c:v>5.81</c:v>
                </c:pt>
                <c:pt idx="65">
                  <c:v>5.81</c:v>
                </c:pt>
                <c:pt idx="66">
                  <c:v>5.81</c:v>
                </c:pt>
                <c:pt idx="67">
                  <c:v>5.81</c:v>
                </c:pt>
                <c:pt idx="68">
                  <c:v>5.81</c:v>
                </c:pt>
                <c:pt idx="69">
                  <c:v>5.81</c:v>
                </c:pt>
                <c:pt idx="70">
                  <c:v>5.81</c:v>
                </c:pt>
                <c:pt idx="71">
                  <c:v>5.81</c:v>
                </c:pt>
                <c:pt idx="72">
                  <c:v>5.81</c:v>
                </c:pt>
                <c:pt idx="73">
                  <c:v>5.81</c:v>
                </c:pt>
                <c:pt idx="74">
                  <c:v>5.81</c:v>
                </c:pt>
                <c:pt idx="75">
                  <c:v>5.81</c:v>
                </c:pt>
                <c:pt idx="76">
                  <c:v>5.81</c:v>
                </c:pt>
                <c:pt idx="77">
                  <c:v>5.81</c:v>
                </c:pt>
                <c:pt idx="78">
                  <c:v>5.81</c:v>
                </c:pt>
                <c:pt idx="79">
                  <c:v>5.81</c:v>
                </c:pt>
                <c:pt idx="80">
                  <c:v>5.81</c:v>
                </c:pt>
                <c:pt idx="81">
                  <c:v>5.81</c:v>
                </c:pt>
                <c:pt idx="82">
                  <c:v>5.81</c:v>
                </c:pt>
                <c:pt idx="83">
                  <c:v>5.81</c:v>
                </c:pt>
                <c:pt idx="84">
                  <c:v>5.81</c:v>
                </c:pt>
                <c:pt idx="85">
                  <c:v>5.81</c:v>
                </c:pt>
                <c:pt idx="86">
                  <c:v>5.81</c:v>
                </c:pt>
                <c:pt idx="87">
                  <c:v>5.81</c:v>
                </c:pt>
                <c:pt idx="88">
                  <c:v>5.81</c:v>
                </c:pt>
                <c:pt idx="89">
                  <c:v>5.81</c:v>
                </c:pt>
                <c:pt idx="90">
                  <c:v>5.81</c:v>
                </c:pt>
                <c:pt idx="91">
                  <c:v>5.81</c:v>
                </c:pt>
                <c:pt idx="92">
                  <c:v>5.81</c:v>
                </c:pt>
                <c:pt idx="93">
                  <c:v>5.81</c:v>
                </c:pt>
                <c:pt idx="94">
                  <c:v>5.81</c:v>
                </c:pt>
                <c:pt idx="95">
                  <c:v>5.81</c:v>
                </c:pt>
                <c:pt idx="96">
                  <c:v>5.81</c:v>
                </c:pt>
                <c:pt idx="97">
                  <c:v>5.81</c:v>
                </c:pt>
                <c:pt idx="98">
                  <c:v>5.81</c:v>
                </c:pt>
                <c:pt idx="99">
                  <c:v>5.81</c:v>
                </c:pt>
                <c:pt idx="100">
                  <c:v>5.81</c:v>
                </c:pt>
                <c:pt idx="101">
                  <c:v>5.81</c:v>
                </c:pt>
                <c:pt idx="102">
                  <c:v>5.81</c:v>
                </c:pt>
                <c:pt idx="103">
                  <c:v>5.81</c:v>
                </c:pt>
                <c:pt idx="104">
                  <c:v>5.81</c:v>
                </c:pt>
                <c:pt idx="105">
                  <c:v>5.81</c:v>
                </c:pt>
                <c:pt idx="106">
                  <c:v>5.81</c:v>
                </c:pt>
                <c:pt idx="107">
                  <c:v>5.81</c:v>
                </c:pt>
                <c:pt idx="108">
                  <c:v>5.81</c:v>
                </c:pt>
                <c:pt idx="109">
                  <c:v>5.81</c:v>
                </c:pt>
                <c:pt idx="110">
                  <c:v>5.81</c:v>
                </c:pt>
                <c:pt idx="111">
                  <c:v>5.81</c:v>
                </c:pt>
                <c:pt idx="112">
                  <c:v>5.81</c:v>
                </c:pt>
                <c:pt idx="113">
                  <c:v>5.81</c:v>
                </c:pt>
                <c:pt idx="114">
                  <c:v>5.81</c:v>
                </c:pt>
                <c:pt idx="115">
                  <c:v>5.81</c:v>
                </c:pt>
                <c:pt idx="116">
                  <c:v>5.81</c:v>
                </c:pt>
                <c:pt idx="117">
                  <c:v>5.81</c:v>
                </c:pt>
                <c:pt idx="118">
                  <c:v>5.81</c:v>
                </c:pt>
                <c:pt idx="119">
                  <c:v>5.81</c:v>
                </c:pt>
                <c:pt idx="120">
                  <c:v>5.81</c:v>
                </c:pt>
                <c:pt idx="121">
                  <c:v>5.81</c:v>
                </c:pt>
                <c:pt idx="122">
                  <c:v>5.81</c:v>
                </c:pt>
                <c:pt idx="123">
                  <c:v>5.81</c:v>
                </c:pt>
                <c:pt idx="124">
                  <c:v>5.81</c:v>
                </c:pt>
                <c:pt idx="125">
                  <c:v>5.81</c:v>
                </c:pt>
                <c:pt idx="126">
                  <c:v>5.81</c:v>
                </c:pt>
                <c:pt idx="127">
                  <c:v>5.81</c:v>
                </c:pt>
                <c:pt idx="128">
                  <c:v>5.81</c:v>
                </c:pt>
                <c:pt idx="129">
                  <c:v>5.81</c:v>
                </c:pt>
                <c:pt idx="130">
                  <c:v>5.81</c:v>
                </c:pt>
                <c:pt idx="131">
                  <c:v>5.81</c:v>
                </c:pt>
                <c:pt idx="132">
                  <c:v>5.81</c:v>
                </c:pt>
                <c:pt idx="133">
                  <c:v>5.81</c:v>
                </c:pt>
                <c:pt idx="134">
                  <c:v>5.81</c:v>
                </c:pt>
                <c:pt idx="135">
                  <c:v>5.81</c:v>
                </c:pt>
                <c:pt idx="136">
                  <c:v>5.81</c:v>
                </c:pt>
                <c:pt idx="137">
                  <c:v>5.81</c:v>
                </c:pt>
                <c:pt idx="138">
                  <c:v>5.81</c:v>
                </c:pt>
                <c:pt idx="139">
                  <c:v>5.81</c:v>
                </c:pt>
                <c:pt idx="140">
                  <c:v>5.81</c:v>
                </c:pt>
                <c:pt idx="141">
                  <c:v>5.81</c:v>
                </c:pt>
                <c:pt idx="142">
                  <c:v>5.81</c:v>
                </c:pt>
                <c:pt idx="143">
                  <c:v>5.81</c:v>
                </c:pt>
                <c:pt idx="144">
                  <c:v>5.81</c:v>
                </c:pt>
                <c:pt idx="145">
                  <c:v>5.81</c:v>
                </c:pt>
                <c:pt idx="146">
                  <c:v>5.81</c:v>
                </c:pt>
                <c:pt idx="147">
                  <c:v>5.81</c:v>
                </c:pt>
                <c:pt idx="148">
                  <c:v>5.81</c:v>
                </c:pt>
                <c:pt idx="149">
                  <c:v>5.81</c:v>
                </c:pt>
                <c:pt idx="150">
                  <c:v>5.81</c:v>
                </c:pt>
                <c:pt idx="151">
                  <c:v>5.81</c:v>
                </c:pt>
                <c:pt idx="152">
                  <c:v>5.81</c:v>
                </c:pt>
                <c:pt idx="153">
                  <c:v>5.81</c:v>
                </c:pt>
                <c:pt idx="154">
                  <c:v>5.81</c:v>
                </c:pt>
                <c:pt idx="155">
                  <c:v>5.81</c:v>
                </c:pt>
                <c:pt idx="156">
                  <c:v>5.81</c:v>
                </c:pt>
                <c:pt idx="157">
                  <c:v>5.81</c:v>
                </c:pt>
                <c:pt idx="158">
                  <c:v>5.81</c:v>
                </c:pt>
                <c:pt idx="159">
                  <c:v>5.81</c:v>
                </c:pt>
                <c:pt idx="160">
                  <c:v>5.81</c:v>
                </c:pt>
                <c:pt idx="161">
                  <c:v>5.81</c:v>
                </c:pt>
                <c:pt idx="162">
                  <c:v>5.81</c:v>
                </c:pt>
                <c:pt idx="163">
                  <c:v>5.81</c:v>
                </c:pt>
                <c:pt idx="164">
                  <c:v>5.81</c:v>
                </c:pt>
                <c:pt idx="165">
                  <c:v>5.81</c:v>
                </c:pt>
                <c:pt idx="166">
                  <c:v>5.81</c:v>
                </c:pt>
                <c:pt idx="167">
                  <c:v>5.81</c:v>
                </c:pt>
                <c:pt idx="168">
                  <c:v>5.81</c:v>
                </c:pt>
                <c:pt idx="169">
                  <c:v>5.81</c:v>
                </c:pt>
                <c:pt idx="170">
                  <c:v>5.81</c:v>
                </c:pt>
                <c:pt idx="171">
                  <c:v>5.81</c:v>
                </c:pt>
                <c:pt idx="172">
                  <c:v>5.81</c:v>
                </c:pt>
                <c:pt idx="173">
                  <c:v>5.81</c:v>
                </c:pt>
                <c:pt idx="174">
                  <c:v>5.81</c:v>
                </c:pt>
                <c:pt idx="175">
                  <c:v>5.81</c:v>
                </c:pt>
                <c:pt idx="176">
                  <c:v>5.81</c:v>
                </c:pt>
                <c:pt idx="177">
                  <c:v>5.81</c:v>
                </c:pt>
                <c:pt idx="178">
                  <c:v>5.81</c:v>
                </c:pt>
                <c:pt idx="179">
                  <c:v>5.81</c:v>
                </c:pt>
                <c:pt idx="180">
                  <c:v>5.81</c:v>
                </c:pt>
                <c:pt idx="181">
                  <c:v>5.81</c:v>
                </c:pt>
                <c:pt idx="182">
                  <c:v>5.81</c:v>
                </c:pt>
                <c:pt idx="183">
                  <c:v>5.81</c:v>
                </c:pt>
                <c:pt idx="184">
                  <c:v>5.81</c:v>
                </c:pt>
                <c:pt idx="185">
                  <c:v>5.81</c:v>
                </c:pt>
                <c:pt idx="186">
                  <c:v>5.81</c:v>
                </c:pt>
                <c:pt idx="187">
                  <c:v>5.81</c:v>
                </c:pt>
                <c:pt idx="188">
                  <c:v>5.81</c:v>
                </c:pt>
                <c:pt idx="189">
                  <c:v>5.81</c:v>
                </c:pt>
                <c:pt idx="190">
                  <c:v>5.81</c:v>
                </c:pt>
                <c:pt idx="191">
                  <c:v>5.81</c:v>
                </c:pt>
                <c:pt idx="192">
                  <c:v>5.81</c:v>
                </c:pt>
                <c:pt idx="193">
                  <c:v>5.81</c:v>
                </c:pt>
                <c:pt idx="194">
                  <c:v>5.81</c:v>
                </c:pt>
                <c:pt idx="195">
                  <c:v>5.81</c:v>
                </c:pt>
                <c:pt idx="196">
                  <c:v>5.81</c:v>
                </c:pt>
                <c:pt idx="197">
                  <c:v>5.81</c:v>
                </c:pt>
                <c:pt idx="198">
                  <c:v>5.81</c:v>
                </c:pt>
                <c:pt idx="199">
                  <c:v>5.81</c:v>
                </c:pt>
                <c:pt idx="200">
                  <c:v>5.81</c:v>
                </c:pt>
                <c:pt idx="201">
                  <c:v>5.81</c:v>
                </c:pt>
                <c:pt idx="202">
                  <c:v>5.81</c:v>
                </c:pt>
                <c:pt idx="203">
                  <c:v>5.81</c:v>
                </c:pt>
                <c:pt idx="204">
                  <c:v>5.81</c:v>
                </c:pt>
                <c:pt idx="205">
                  <c:v>5.81</c:v>
                </c:pt>
                <c:pt idx="206">
                  <c:v>5.81</c:v>
                </c:pt>
                <c:pt idx="207">
                  <c:v>5.81</c:v>
                </c:pt>
                <c:pt idx="208">
                  <c:v>5.81</c:v>
                </c:pt>
                <c:pt idx="209">
                  <c:v>5.81</c:v>
                </c:pt>
                <c:pt idx="210">
                  <c:v>5.81</c:v>
                </c:pt>
                <c:pt idx="211">
                  <c:v>5.81</c:v>
                </c:pt>
                <c:pt idx="212">
                  <c:v>5.81</c:v>
                </c:pt>
                <c:pt idx="213">
                  <c:v>5.81</c:v>
                </c:pt>
                <c:pt idx="214">
                  <c:v>5.81</c:v>
                </c:pt>
                <c:pt idx="215">
                  <c:v>5.81</c:v>
                </c:pt>
                <c:pt idx="216">
                  <c:v>5.81</c:v>
                </c:pt>
                <c:pt idx="217">
                  <c:v>5.81</c:v>
                </c:pt>
                <c:pt idx="218">
                  <c:v>5.81</c:v>
                </c:pt>
                <c:pt idx="219">
                  <c:v>5.81</c:v>
                </c:pt>
                <c:pt idx="220">
                  <c:v>5.81</c:v>
                </c:pt>
                <c:pt idx="221">
                  <c:v>5.81</c:v>
                </c:pt>
                <c:pt idx="222">
                  <c:v>5.81</c:v>
                </c:pt>
                <c:pt idx="223">
                  <c:v>5.81</c:v>
                </c:pt>
                <c:pt idx="224">
                  <c:v>5.81</c:v>
                </c:pt>
                <c:pt idx="225">
                  <c:v>5.81</c:v>
                </c:pt>
                <c:pt idx="226">
                  <c:v>5.81</c:v>
                </c:pt>
                <c:pt idx="227">
                  <c:v>5.81</c:v>
                </c:pt>
                <c:pt idx="228">
                  <c:v>5.81</c:v>
                </c:pt>
                <c:pt idx="229">
                  <c:v>5.81</c:v>
                </c:pt>
                <c:pt idx="230">
                  <c:v>5.81</c:v>
                </c:pt>
                <c:pt idx="231">
                  <c:v>5.81</c:v>
                </c:pt>
                <c:pt idx="232">
                  <c:v>5.81</c:v>
                </c:pt>
                <c:pt idx="233">
                  <c:v>5.81</c:v>
                </c:pt>
                <c:pt idx="234">
                  <c:v>5.81</c:v>
                </c:pt>
                <c:pt idx="235">
                  <c:v>5.81</c:v>
                </c:pt>
                <c:pt idx="236">
                  <c:v>5.81</c:v>
                </c:pt>
                <c:pt idx="237">
                  <c:v>5.81</c:v>
                </c:pt>
                <c:pt idx="238">
                  <c:v>5.81</c:v>
                </c:pt>
                <c:pt idx="239">
                  <c:v>5.81</c:v>
                </c:pt>
                <c:pt idx="240">
                  <c:v>5.81</c:v>
                </c:pt>
                <c:pt idx="241">
                  <c:v>5.81</c:v>
                </c:pt>
                <c:pt idx="242">
                  <c:v>5.81</c:v>
                </c:pt>
                <c:pt idx="243">
                  <c:v>5.81</c:v>
                </c:pt>
                <c:pt idx="244">
                  <c:v>5.81</c:v>
                </c:pt>
                <c:pt idx="245">
                  <c:v>5.81</c:v>
                </c:pt>
                <c:pt idx="246">
                  <c:v>5.81</c:v>
                </c:pt>
                <c:pt idx="247">
                  <c:v>5.81</c:v>
                </c:pt>
                <c:pt idx="248">
                  <c:v>5.81</c:v>
                </c:pt>
                <c:pt idx="249">
                  <c:v>5.81</c:v>
                </c:pt>
                <c:pt idx="250">
                  <c:v>5.81</c:v>
                </c:pt>
                <c:pt idx="251">
                  <c:v>5.81</c:v>
                </c:pt>
                <c:pt idx="252">
                  <c:v>5.81</c:v>
                </c:pt>
                <c:pt idx="253">
                  <c:v>5.81</c:v>
                </c:pt>
                <c:pt idx="254">
                  <c:v>5.81</c:v>
                </c:pt>
                <c:pt idx="255">
                  <c:v>5.81</c:v>
                </c:pt>
                <c:pt idx="256">
                  <c:v>5.81</c:v>
                </c:pt>
                <c:pt idx="257">
                  <c:v>5.81</c:v>
                </c:pt>
                <c:pt idx="258">
                  <c:v>5.81</c:v>
                </c:pt>
                <c:pt idx="259">
                  <c:v>5.81</c:v>
                </c:pt>
                <c:pt idx="260">
                  <c:v>5.81</c:v>
                </c:pt>
                <c:pt idx="261">
                  <c:v>5.81</c:v>
                </c:pt>
                <c:pt idx="262">
                  <c:v>5.81</c:v>
                </c:pt>
                <c:pt idx="263">
                  <c:v>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CD-4776-BD4E-A53AC23CB87E}"/>
            </c:ext>
          </c:extLst>
        </c:ser>
        <c:ser>
          <c:idx val="2"/>
          <c:order val="2"/>
          <c:tx>
            <c:strRef>
              <c:f>'fig 3'!$F$1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'fig 3'!$F$2:$F$265</c:f>
              <c:numCache>
                <c:formatCode>General</c:formatCode>
                <c:ptCount val="264"/>
                <c:pt idx="0">
                  <c:v>9.98</c:v>
                </c:pt>
                <c:pt idx="1">
                  <c:v>9.98</c:v>
                </c:pt>
                <c:pt idx="2">
                  <c:v>9.98</c:v>
                </c:pt>
                <c:pt idx="3">
                  <c:v>9.98</c:v>
                </c:pt>
                <c:pt idx="4">
                  <c:v>9.98</c:v>
                </c:pt>
                <c:pt idx="5">
                  <c:v>9.98</c:v>
                </c:pt>
                <c:pt idx="6">
                  <c:v>9.98</c:v>
                </c:pt>
                <c:pt idx="7">
                  <c:v>9.98</c:v>
                </c:pt>
                <c:pt idx="8">
                  <c:v>9.98</c:v>
                </c:pt>
                <c:pt idx="9">
                  <c:v>9.98</c:v>
                </c:pt>
                <c:pt idx="10">
                  <c:v>9.98</c:v>
                </c:pt>
                <c:pt idx="11">
                  <c:v>9.98</c:v>
                </c:pt>
                <c:pt idx="12">
                  <c:v>9.98</c:v>
                </c:pt>
                <c:pt idx="13">
                  <c:v>9.98</c:v>
                </c:pt>
                <c:pt idx="14">
                  <c:v>9.98</c:v>
                </c:pt>
                <c:pt idx="15">
                  <c:v>9.98</c:v>
                </c:pt>
                <c:pt idx="16">
                  <c:v>9.98</c:v>
                </c:pt>
                <c:pt idx="17">
                  <c:v>9.98</c:v>
                </c:pt>
                <c:pt idx="18">
                  <c:v>9.98</c:v>
                </c:pt>
                <c:pt idx="19">
                  <c:v>9.98</c:v>
                </c:pt>
                <c:pt idx="20">
                  <c:v>9.98</c:v>
                </c:pt>
                <c:pt idx="21">
                  <c:v>9.98</c:v>
                </c:pt>
                <c:pt idx="22">
                  <c:v>9.98</c:v>
                </c:pt>
                <c:pt idx="23">
                  <c:v>9.98</c:v>
                </c:pt>
                <c:pt idx="24">
                  <c:v>9.98</c:v>
                </c:pt>
                <c:pt idx="25">
                  <c:v>9.98</c:v>
                </c:pt>
                <c:pt idx="26">
                  <c:v>9.98</c:v>
                </c:pt>
                <c:pt idx="27">
                  <c:v>9.98</c:v>
                </c:pt>
                <c:pt idx="28">
                  <c:v>9.98</c:v>
                </c:pt>
                <c:pt idx="29">
                  <c:v>9.98</c:v>
                </c:pt>
                <c:pt idx="30">
                  <c:v>9.98</c:v>
                </c:pt>
                <c:pt idx="31">
                  <c:v>9.98</c:v>
                </c:pt>
                <c:pt idx="32">
                  <c:v>9.98</c:v>
                </c:pt>
                <c:pt idx="33">
                  <c:v>9.98</c:v>
                </c:pt>
                <c:pt idx="34">
                  <c:v>9.98</c:v>
                </c:pt>
                <c:pt idx="35">
                  <c:v>9.98</c:v>
                </c:pt>
                <c:pt idx="36">
                  <c:v>9.98</c:v>
                </c:pt>
                <c:pt idx="37">
                  <c:v>9.98</c:v>
                </c:pt>
                <c:pt idx="38">
                  <c:v>9.98</c:v>
                </c:pt>
                <c:pt idx="39">
                  <c:v>9.98</c:v>
                </c:pt>
                <c:pt idx="40">
                  <c:v>9.98</c:v>
                </c:pt>
                <c:pt idx="41">
                  <c:v>9.98</c:v>
                </c:pt>
                <c:pt idx="42">
                  <c:v>9.98</c:v>
                </c:pt>
                <c:pt idx="43">
                  <c:v>9.98</c:v>
                </c:pt>
                <c:pt idx="44">
                  <c:v>9.98</c:v>
                </c:pt>
                <c:pt idx="45">
                  <c:v>9.98</c:v>
                </c:pt>
                <c:pt idx="46">
                  <c:v>9.98</c:v>
                </c:pt>
                <c:pt idx="47">
                  <c:v>9.98</c:v>
                </c:pt>
                <c:pt idx="48">
                  <c:v>9.98</c:v>
                </c:pt>
                <c:pt idx="49">
                  <c:v>9.98</c:v>
                </c:pt>
                <c:pt idx="50">
                  <c:v>9.98</c:v>
                </c:pt>
                <c:pt idx="51">
                  <c:v>9.98</c:v>
                </c:pt>
                <c:pt idx="52">
                  <c:v>9.98</c:v>
                </c:pt>
                <c:pt idx="53">
                  <c:v>9.98</c:v>
                </c:pt>
                <c:pt idx="54">
                  <c:v>9.98</c:v>
                </c:pt>
                <c:pt idx="55">
                  <c:v>9.98</c:v>
                </c:pt>
                <c:pt idx="56">
                  <c:v>9.98</c:v>
                </c:pt>
                <c:pt idx="57">
                  <c:v>9.98</c:v>
                </c:pt>
                <c:pt idx="58">
                  <c:v>9.98</c:v>
                </c:pt>
                <c:pt idx="59">
                  <c:v>9.98</c:v>
                </c:pt>
                <c:pt idx="60">
                  <c:v>9.98</c:v>
                </c:pt>
                <c:pt idx="61">
                  <c:v>9.98</c:v>
                </c:pt>
                <c:pt idx="62">
                  <c:v>9.98</c:v>
                </c:pt>
                <c:pt idx="63">
                  <c:v>9.98</c:v>
                </c:pt>
                <c:pt idx="64">
                  <c:v>9.98</c:v>
                </c:pt>
                <c:pt idx="65">
                  <c:v>9.98</c:v>
                </c:pt>
                <c:pt idx="66">
                  <c:v>9.98</c:v>
                </c:pt>
                <c:pt idx="67">
                  <c:v>9.98</c:v>
                </c:pt>
                <c:pt idx="68">
                  <c:v>9.98</c:v>
                </c:pt>
                <c:pt idx="69">
                  <c:v>9.98</c:v>
                </c:pt>
                <c:pt idx="70">
                  <c:v>9.98</c:v>
                </c:pt>
                <c:pt idx="71">
                  <c:v>9.98</c:v>
                </c:pt>
                <c:pt idx="72">
                  <c:v>9.98</c:v>
                </c:pt>
                <c:pt idx="73">
                  <c:v>9.98</c:v>
                </c:pt>
                <c:pt idx="74">
                  <c:v>9.98</c:v>
                </c:pt>
                <c:pt idx="75">
                  <c:v>9.98</c:v>
                </c:pt>
                <c:pt idx="76">
                  <c:v>9.98</c:v>
                </c:pt>
                <c:pt idx="77">
                  <c:v>9.98</c:v>
                </c:pt>
                <c:pt idx="78">
                  <c:v>9.98</c:v>
                </c:pt>
                <c:pt idx="79">
                  <c:v>9.98</c:v>
                </c:pt>
                <c:pt idx="80">
                  <c:v>9.98</c:v>
                </c:pt>
                <c:pt idx="81">
                  <c:v>9.98</c:v>
                </c:pt>
                <c:pt idx="82">
                  <c:v>9.98</c:v>
                </c:pt>
                <c:pt idx="83">
                  <c:v>9.98</c:v>
                </c:pt>
                <c:pt idx="84">
                  <c:v>9.98</c:v>
                </c:pt>
                <c:pt idx="85">
                  <c:v>9.98</c:v>
                </c:pt>
                <c:pt idx="86">
                  <c:v>9.98</c:v>
                </c:pt>
                <c:pt idx="87">
                  <c:v>9.98</c:v>
                </c:pt>
                <c:pt idx="88">
                  <c:v>9.98</c:v>
                </c:pt>
                <c:pt idx="89">
                  <c:v>9.98</c:v>
                </c:pt>
                <c:pt idx="90">
                  <c:v>9.98</c:v>
                </c:pt>
                <c:pt idx="91">
                  <c:v>9.98</c:v>
                </c:pt>
                <c:pt idx="92">
                  <c:v>9.98</c:v>
                </c:pt>
                <c:pt idx="93">
                  <c:v>9.98</c:v>
                </c:pt>
                <c:pt idx="94">
                  <c:v>9.98</c:v>
                </c:pt>
                <c:pt idx="95">
                  <c:v>9.98</c:v>
                </c:pt>
                <c:pt idx="96">
                  <c:v>9.98</c:v>
                </c:pt>
                <c:pt idx="97">
                  <c:v>9.98</c:v>
                </c:pt>
                <c:pt idx="98">
                  <c:v>9.98</c:v>
                </c:pt>
                <c:pt idx="99">
                  <c:v>9.98</c:v>
                </c:pt>
                <c:pt idx="100">
                  <c:v>9.98</c:v>
                </c:pt>
                <c:pt idx="101">
                  <c:v>9.98</c:v>
                </c:pt>
                <c:pt idx="102">
                  <c:v>9.98</c:v>
                </c:pt>
                <c:pt idx="103">
                  <c:v>9.98</c:v>
                </c:pt>
                <c:pt idx="104">
                  <c:v>9.98</c:v>
                </c:pt>
                <c:pt idx="105">
                  <c:v>9.98</c:v>
                </c:pt>
                <c:pt idx="106">
                  <c:v>9.98</c:v>
                </c:pt>
                <c:pt idx="107">
                  <c:v>9.98</c:v>
                </c:pt>
                <c:pt idx="108">
                  <c:v>9.98</c:v>
                </c:pt>
                <c:pt idx="109">
                  <c:v>9.98</c:v>
                </c:pt>
                <c:pt idx="110">
                  <c:v>9.98</c:v>
                </c:pt>
                <c:pt idx="111">
                  <c:v>9.98</c:v>
                </c:pt>
                <c:pt idx="112">
                  <c:v>9.98</c:v>
                </c:pt>
                <c:pt idx="113">
                  <c:v>9.98</c:v>
                </c:pt>
                <c:pt idx="114">
                  <c:v>9.98</c:v>
                </c:pt>
                <c:pt idx="115">
                  <c:v>9.98</c:v>
                </c:pt>
                <c:pt idx="116">
                  <c:v>9.98</c:v>
                </c:pt>
                <c:pt idx="117">
                  <c:v>9.98</c:v>
                </c:pt>
                <c:pt idx="118">
                  <c:v>9.98</c:v>
                </c:pt>
                <c:pt idx="119">
                  <c:v>9.98</c:v>
                </c:pt>
                <c:pt idx="120">
                  <c:v>9.98</c:v>
                </c:pt>
                <c:pt idx="121">
                  <c:v>9.98</c:v>
                </c:pt>
                <c:pt idx="122">
                  <c:v>9.98</c:v>
                </c:pt>
                <c:pt idx="123">
                  <c:v>9.98</c:v>
                </c:pt>
                <c:pt idx="124">
                  <c:v>9.98</c:v>
                </c:pt>
                <c:pt idx="125">
                  <c:v>9.98</c:v>
                </c:pt>
                <c:pt idx="126">
                  <c:v>9.98</c:v>
                </c:pt>
                <c:pt idx="127">
                  <c:v>9.98</c:v>
                </c:pt>
                <c:pt idx="128">
                  <c:v>9.98</c:v>
                </c:pt>
                <c:pt idx="129">
                  <c:v>9.98</c:v>
                </c:pt>
                <c:pt idx="130">
                  <c:v>9.98</c:v>
                </c:pt>
                <c:pt idx="131">
                  <c:v>9.98</c:v>
                </c:pt>
                <c:pt idx="132">
                  <c:v>9.98</c:v>
                </c:pt>
                <c:pt idx="133">
                  <c:v>9.98</c:v>
                </c:pt>
                <c:pt idx="134">
                  <c:v>9.98</c:v>
                </c:pt>
                <c:pt idx="135">
                  <c:v>9.98</c:v>
                </c:pt>
                <c:pt idx="136">
                  <c:v>9.98</c:v>
                </c:pt>
                <c:pt idx="137">
                  <c:v>9.98</c:v>
                </c:pt>
                <c:pt idx="138">
                  <c:v>9.98</c:v>
                </c:pt>
                <c:pt idx="139">
                  <c:v>9.98</c:v>
                </c:pt>
                <c:pt idx="140">
                  <c:v>9.98</c:v>
                </c:pt>
                <c:pt idx="141">
                  <c:v>9.98</c:v>
                </c:pt>
                <c:pt idx="142">
                  <c:v>9.98</c:v>
                </c:pt>
                <c:pt idx="143">
                  <c:v>9.98</c:v>
                </c:pt>
                <c:pt idx="144">
                  <c:v>9.98</c:v>
                </c:pt>
                <c:pt idx="145">
                  <c:v>9.98</c:v>
                </c:pt>
                <c:pt idx="146">
                  <c:v>9.98</c:v>
                </c:pt>
                <c:pt idx="147">
                  <c:v>9.98</c:v>
                </c:pt>
                <c:pt idx="148">
                  <c:v>9.98</c:v>
                </c:pt>
                <c:pt idx="149">
                  <c:v>9.98</c:v>
                </c:pt>
                <c:pt idx="150">
                  <c:v>9.98</c:v>
                </c:pt>
                <c:pt idx="151">
                  <c:v>9.98</c:v>
                </c:pt>
                <c:pt idx="152">
                  <c:v>9.98</c:v>
                </c:pt>
                <c:pt idx="153">
                  <c:v>9.98</c:v>
                </c:pt>
                <c:pt idx="154">
                  <c:v>9.98</c:v>
                </c:pt>
                <c:pt idx="155">
                  <c:v>9.98</c:v>
                </c:pt>
                <c:pt idx="156">
                  <c:v>9.98</c:v>
                </c:pt>
                <c:pt idx="157">
                  <c:v>9.98</c:v>
                </c:pt>
                <c:pt idx="158">
                  <c:v>9.98</c:v>
                </c:pt>
                <c:pt idx="159">
                  <c:v>9.98</c:v>
                </c:pt>
                <c:pt idx="160">
                  <c:v>9.98</c:v>
                </c:pt>
                <c:pt idx="161">
                  <c:v>9.98</c:v>
                </c:pt>
                <c:pt idx="162">
                  <c:v>9.98</c:v>
                </c:pt>
                <c:pt idx="163">
                  <c:v>9.98</c:v>
                </c:pt>
                <c:pt idx="164">
                  <c:v>9.98</c:v>
                </c:pt>
                <c:pt idx="165">
                  <c:v>9.98</c:v>
                </c:pt>
                <c:pt idx="166">
                  <c:v>9.98</c:v>
                </c:pt>
                <c:pt idx="167">
                  <c:v>9.98</c:v>
                </c:pt>
                <c:pt idx="168">
                  <c:v>9.98</c:v>
                </c:pt>
                <c:pt idx="169">
                  <c:v>9.98</c:v>
                </c:pt>
                <c:pt idx="170">
                  <c:v>9.98</c:v>
                </c:pt>
                <c:pt idx="171">
                  <c:v>9.98</c:v>
                </c:pt>
                <c:pt idx="172">
                  <c:v>9.98</c:v>
                </c:pt>
                <c:pt idx="173">
                  <c:v>9.98</c:v>
                </c:pt>
                <c:pt idx="174">
                  <c:v>9.98</c:v>
                </c:pt>
                <c:pt idx="175">
                  <c:v>9.98</c:v>
                </c:pt>
                <c:pt idx="176">
                  <c:v>9.98</c:v>
                </c:pt>
                <c:pt idx="177">
                  <c:v>9.98</c:v>
                </c:pt>
                <c:pt idx="178">
                  <c:v>9.98</c:v>
                </c:pt>
                <c:pt idx="179">
                  <c:v>9.98</c:v>
                </c:pt>
                <c:pt idx="180">
                  <c:v>9.98</c:v>
                </c:pt>
                <c:pt idx="181">
                  <c:v>9.98</c:v>
                </c:pt>
                <c:pt idx="182">
                  <c:v>9.98</c:v>
                </c:pt>
                <c:pt idx="183">
                  <c:v>9.98</c:v>
                </c:pt>
                <c:pt idx="184">
                  <c:v>9.98</c:v>
                </c:pt>
                <c:pt idx="185">
                  <c:v>9.98</c:v>
                </c:pt>
                <c:pt idx="186">
                  <c:v>9.98</c:v>
                </c:pt>
                <c:pt idx="187">
                  <c:v>9.98</c:v>
                </c:pt>
                <c:pt idx="188">
                  <c:v>9.98</c:v>
                </c:pt>
                <c:pt idx="189">
                  <c:v>9.98</c:v>
                </c:pt>
                <c:pt idx="190">
                  <c:v>9.98</c:v>
                </c:pt>
                <c:pt idx="191">
                  <c:v>9.98</c:v>
                </c:pt>
                <c:pt idx="192">
                  <c:v>9.98</c:v>
                </c:pt>
                <c:pt idx="193">
                  <c:v>9.98</c:v>
                </c:pt>
                <c:pt idx="194">
                  <c:v>9.98</c:v>
                </c:pt>
                <c:pt idx="195">
                  <c:v>9.98</c:v>
                </c:pt>
                <c:pt idx="196">
                  <c:v>9.98</c:v>
                </c:pt>
                <c:pt idx="197">
                  <c:v>9.98</c:v>
                </c:pt>
                <c:pt idx="198">
                  <c:v>9.98</c:v>
                </c:pt>
                <c:pt idx="199">
                  <c:v>9.98</c:v>
                </c:pt>
                <c:pt idx="200">
                  <c:v>9.98</c:v>
                </c:pt>
                <c:pt idx="201">
                  <c:v>9.98</c:v>
                </c:pt>
                <c:pt idx="202">
                  <c:v>9.98</c:v>
                </c:pt>
                <c:pt idx="203">
                  <c:v>9.98</c:v>
                </c:pt>
                <c:pt idx="204">
                  <c:v>9.98</c:v>
                </c:pt>
                <c:pt idx="205">
                  <c:v>9.98</c:v>
                </c:pt>
                <c:pt idx="206">
                  <c:v>9.98</c:v>
                </c:pt>
                <c:pt idx="207">
                  <c:v>9.98</c:v>
                </c:pt>
                <c:pt idx="208">
                  <c:v>9.98</c:v>
                </c:pt>
                <c:pt idx="209">
                  <c:v>9.98</c:v>
                </c:pt>
                <c:pt idx="210">
                  <c:v>9.98</c:v>
                </c:pt>
                <c:pt idx="211">
                  <c:v>9.98</c:v>
                </c:pt>
                <c:pt idx="212">
                  <c:v>9.98</c:v>
                </c:pt>
                <c:pt idx="213">
                  <c:v>9.98</c:v>
                </c:pt>
                <c:pt idx="214">
                  <c:v>9.98</c:v>
                </c:pt>
                <c:pt idx="215">
                  <c:v>9.98</c:v>
                </c:pt>
                <c:pt idx="216">
                  <c:v>9.98</c:v>
                </c:pt>
                <c:pt idx="217">
                  <c:v>9.98</c:v>
                </c:pt>
                <c:pt idx="218">
                  <c:v>9.98</c:v>
                </c:pt>
                <c:pt idx="219">
                  <c:v>9.98</c:v>
                </c:pt>
                <c:pt idx="220">
                  <c:v>9.98</c:v>
                </c:pt>
                <c:pt idx="221">
                  <c:v>9.98</c:v>
                </c:pt>
                <c:pt idx="222">
                  <c:v>9.98</c:v>
                </c:pt>
                <c:pt idx="223">
                  <c:v>9.98</c:v>
                </c:pt>
                <c:pt idx="224">
                  <c:v>9.98</c:v>
                </c:pt>
                <c:pt idx="225">
                  <c:v>9.98</c:v>
                </c:pt>
                <c:pt idx="226">
                  <c:v>9.98</c:v>
                </c:pt>
                <c:pt idx="227">
                  <c:v>9.98</c:v>
                </c:pt>
                <c:pt idx="228">
                  <c:v>9.98</c:v>
                </c:pt>
                <c:pt idx="229">
                  <c:v>9.98</c:v>
                </c:pt>
                <c:pt idx="230">
                  <c:v>9.98</c:v>
                </c:pt>
                <c:pt idx="231">
                  <c:v>9.98</c:v>
                </c:pt>
                <c:pt idx="232">
                  <c:v>9.98</c:v>
                </c:pt>
                <c:pt idx="233">
                  <c:v>9.98</c:v>
                </c:pt>
                <c:pt idx="234">
                  <c:v>9.98</c:v>
                </c:pt>
                <c:pt idx="235">
                  <c:v>9.98</c:v>
                </c:pt>
                <c:pt idx="236">
                  <c:v>9.98</c:v>
                </c:pt>
                <c:pt idx="237">
                  <c:v>9.98</c:v>
                </c:pt>
                <c:pt idx="238">
                  <c:v>9.98</c:v>
                </c:pt>
                <c:pt idx="239">
                  <c:v>9.98</c:v>
                </c:pt>
                <c:pt idx="240">
                  <c:v>9.98</c:v>
                </c:pt>
                <c:pt idx="241">
                  <c:v>9.98</c:v>
                </c:pt>
                <c:pt idx="242">
                  <c:v>9.98</c:v>
                </c:pt>
                <c:pt idx="243">
                  <c:v>9.98</c:v>
                </c:pt>
                <c:pt idx="244">
                  <c:v>9.98</c:v>
                </c:pt>
                <c:pt idx="245">
                  <c:v>9.98</c:v>
                </c:pt>
                <c:pt idx="246">
                  <c:v>9.98</c:v>
                </c:pt>
                <c:pt idx="247">
                  <c:v>9.98</c:v>
                </c:pt>
                <c:pt idx="248">
                  <c:v>9.98</c:v>
                </c:pt>
                <c:pt idx="249">
                  <c:v>9.98</c:v>
                </c:pt>
                <c:pt idx="250">
                  <c:v>9.98</c:v>
                </c:pt>
                <c:pt idx="251">
                  <c:v>9.98</c:v>
                </c:pt>
                <c:pt idx="252">
                  <c:v>9.98</c:v>
                </c:pt>
                <c:pt idx="253">
                  <c:v>9.98</c:v>
                </c:pt>
                <c:pt idx="254">
                  <c:v>9.98</c:v>
                </c:pt>
                <c:pt idx="255">
                  <c:v>9.98</c:v>
                </c:pt>
                <c:pt idx="256">
                  <c:v>9.98</c:v>
                </c:pt>
                <c:pt idx="257">
                  <c:v>9.98</c:v>
                </c:pt>
                <c:pt idx="258">
                  <c:v>9.98</c:v>
                </c:pt>
                <c:pt idx="259">
                  <c:v>9.98</c:v>
                </c:pt>
                <c:pt idx="260">
                  <c:v>9.98</c:v>
                </c:pt>
                <c:pt idx="261">
                  <c:v>9.98</c:v>
                </c:pt>
                <c:pt idx="262">
                  <c:v>9.98</c:v>
                </c:pt>
                <c:pt idx="263">
                  <c:v>9.98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CD-4776-BD4E-A53AC23CB87E}"/>
            </c:ext>
          </c:extLst>
        </c:ser>
        <c:ser>
          <c:idx val="3"/>
          <c:order val="3"/>
          <c:tx>
            <c:strRef>
              <c:f>'fig 3'!$G$1</c:f>
              <c:strCache>
                <c:ptCount val="1"/>
                <c:pt idx="0">
                  <c:v>Salario minimo 7,25 € netti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'fig 3'!$G$2:$G$265</c:f>
              <c:numCache>
                <c:formatCode>General</c:formatCode>
                <c:ptCount val="264"/>
                <c:pt idx="0">
                  <c:v>7.25</c:v>
                </c:pt>
                <c:pt idx="1">
                  <c:v>7.25</c:v>
                </c:pt>
                <c:pt idx="2">
                  <c:v>7.25</c:v>
                </c:pt>
                <c:pt idx="3">
                  <c:v>7.25</c:v>
                </c:pt>
                <c:pt idx="4">
                  <c:v>7.25</c:v>
                </c:pt>
                <c:pt idx="5">
                  <c:v>7.25</c:v>
                </c:pt>
                <c:pt idx="6">
                  <c:v>7.25</c:v>
                </c:pt>
                <c:pt idx="7">
                  <c:v>7.25</c:v>
                </c:pt>
                <c:pt idx="8">
                  <c:v>7.25</c:v>
                </c:pt>
                <c:pt idx="9">
                  <c:v>7.25</c:v>
                </c:pt>
                <c:pt idx="10">
                  <c:v>7.25</c:v>
                </c:pt>
                <c:pt idx="11">
                  <c:v>7.25</c:v>
                </c:pt>
                <c:pt idx="12">
                  <c:v>7.25</c:v>
                </c:pt>
                <c:pt idx="13">
                  <c:v>7.25</c:v>
                </c:pt>
                <c:pt idx="14">
                  <c:v>7.25</c:v>
                </c:pt>
                <c:pt idx="15">
                  <c:v>7.25</c:v>
                </c:pt>
                <c:pt idx="16">
                  <c:v>7.25</c:v>
                </c:pt>
                <c:pt idx="17">
                  <c:v>7.25</c:v>
                </c:pt>
                <c:pt idx="18">
                  <c:v>7.25</c:v>
                </c:pt>
                <c:pt idx="19">
                  <c:v>7.25</c:v>
                </c:pt>
                <c:pt idx="20">
                  <c:v>7.25</c:v>
                </c:pt>
                <c:pt idx="21">
                  <c:v>7.25</c:v>
                </c:pt>
                <c:pt idx="22">
                  <c:v>7.25</c:v>
                </c:pt>
                <c:pt idx="23">
                  <c:v>7.25</c:v>
                </c:pt>
                <c:pt idx="24">
                  <c:v>7.25</c:v>
                </c:pt>
                <c:pt idx="25">
                  <c:v>7.25</c:v>
                </c:pt>
                <c:pt idx="26">
                  <c:v>7.25</c:v>
                </c:pt>
                <c:pt idx="27">
                  <c:v>7.25</c:v>
                </c:pt>
                <c:pt idx="28">
                  <c:v>7.25</c:v>
                </c:pt>
                <c:pt idx="29">
                  <c:v>7.25</c:v>
                </c:pt>
                <c:pt idx="30">
                  <c:v>7.25</c:v>
                </c:pt>
                <c:pt idx="31">
                  <c:v>7.25</c:v>
                </c:pt>
                <c:pt idx="32">
                  <c:v>7.25</c:v>
                </c:pt>
                <c:pt idx="33">
                  <c:v>7.25</c:v>
                </c:pt>
                <c:pt idx="34">
                  <c:v>7.25</c:v>
                </c:pt>
                <c:pt idx="35">
                  <c:v>7.25</c:v>
                </c:pt>
                <c:pt idx="36">
                  <c:v>7.25</c:v>
                </c:pt>
                <c:pt idx="37">
                  <c:v>7.25</c:v>
                </c:pt>
                <c:pt idx="38">
                  <c:v>7.25</c:v>
                </c:pt>
                <c:pt idx="39">
                  <c:v>7.25</c:v>
                </c:pt>
                <c:pt idx="40">
                  <c:v>7.25</c:v>
                </c:pt>
                <c:pt idx="41">
                  <c:v>7.25</c:v>
                </c:pt>
                <c:pt idx="42">
                  <c:v>7.25</c:v>
                </c:pt>
                <c:pt idx="43">
                  <c:v>7.25</c:v>
                </c:pt>
                <c:pt idx="44">
                  <c:v>7.25</c:v>
                </c:pt>
                <c:pt idx="45">
                  <c:v>7.25</c:v>
                </c:pt>
                <c:pt idx="46">
                  <c:v>7.25</c:v>
                </c:pt>
                <c:pt idx="47">
                  <c:v>7.25</c:v>
                </c:pt>
                <c:pt idx="48">
                  <c:v>7.25</c:v>
                </c:pt>
                <c:pt idx="49">
                  <c:v>7.25</c:v>
                </c:pt>
                <c:pt idx="50">
                  <c:v>7.25</c:v>
                </c:pt>
                <c:pt idx="51">
                  <c:v>7.25</c:v>
                </c:pt>
                <c:pt idx="52">
                  <c:v>7.25</c:v>
                </c:pt>
                <c:pt idx="53">
                  <c:v>7.25</c:v>
                </c:pt>
                <c:pt idx="54">
                  <c:v>7.25</c:v>
                </c:pt>
                <c:pt idx="55">
                  <c:v>7.25</c:v>
                </c:pt>
                <c:pt idx="56">
                  <c:v>7.25</c:v>
                </c:pt>
                <c:pt idx="57">
                  <c:v>7.25</c:v>
                </c:pt>
                <c:pt idx="58">
                  <c:v>7.25</c:v>
                </c:pt>
                <c:pt idx="59">
                  <c:v>7.25</c:v>
                </c:pt>
                <c:pt idx="60">
                  <c:v>7.25</c:v>
                </c:pt>
                <c:pt idx="61">
                  <c:v>7.25</c:v>
                </c:pt>
                <c:pt idx="62">
                  <c:v>7.25</c:v>
                </c:pt>
                <c:pt idx="63">
                  <c:v>7.25</c:v>
                </c:pt>
                <c:pt idx="64">
                  <c:v>7.25</c:v>
                </c:pt>
                <c:pt idx="65">
                  <c:v>7.25</c:v>
                </c:pt>
                <c:pt idx="66">
                  <c:v>7.25</c:v>
                </c:pt>
                <c:pt idx="67">
                  <c:v>7.25</c:v>
                </c:pt>
                <c:pt idx="68">
                  <c:v>7.25</c:v>
                </c:pt>
                <c:pt idx="69">
                  <c:v>7.25</c:v>
                </c:pt>
                <c:pt idx="70">
                  <c:v>7.25</c:v>
                </c:pt>
                <c:pt idx="71">
                  <c:v>7.25</c:v>
                </c:pt>
                <c:pt idx="72">
                  <c:v>7.25</c:v>
                </c:pt>
                <c:pt idx="73">
                  <c:v>7.25</c:v>
                </c:pt>
                <c:pt idx="74">
                  <c:v>7.25</c:v>
                </c:pt>
                <c:pt idx="75">
                  <c:v>7.25</c:v>
                </c:pt>
                <c:pt idx="76">
                  <c:v>7.25</c:v>
                </c:pt>
                <c:pt idx="77">
                  <c:v>7.25</c:v>
                </c:pt>
                <c:pt idx="78">
                  <c:v>7.25</c:v>
                </c:pt>
                <c:pt idx="79">
                  <c:v>7.25</c:v>
                </c:pt>
                <c:pt idx="80">
                  <c:v>7.25</c:v>
                </c:pt>
                <c:pt idx="81">
                  <c:v>7.25</c:v>
                </c:pt>
                <c:pt idx="82">
                  <c:v>7.25</c:v>
                </c:pt>
                <c:pt idx="83">
                  <c:v>7.25</c:v>
                </c:pt>
                <c:pt idx="84">
                  <c:v>7.25</c:v>
                </c:pt>
                <c:pt idx="85">
                  <c:v>7.25</c:v>
                </c:pt>
                <c:pt idx="86">
                  <c:v>7.25</c:v>
                </c:pt>
                <c:pt idx="87">
                  <c:v>7.25</c:v>
                </c:pt>
                <c:pt idx="88">
                  <c:v>7.25</c:v>
                </c:pt>
                <c:pt idx="89">
                  <c:v>7.25</c:v>
                </c:pt>
                <c:pt idx="90">
                  <c:v>7.25</c:v>
                </c:pt>
                <c:pt idx="91">
                  <c:v>7.25</c:v>
                </c:pt>
                <c:pt idx="92">
                  <c:v>7.25</c:v>
                </c:pt>
                <c:pt idx="93">
                  <c:v>7.25</c:v>
                </c:pt>
                <c:pt idx="94">
                  <c:v>7.25</c:v>
                </c:pt>
                <c:pt idx="95">
                  <c:v>7.25</c:v>
                </c:pt>
                <c:pt idx="96">
                  <c:v>7.25</c:v>
                </c:pt>
                <c:pt idx="97">
                  <c:v>7.25</c:v>
                </c:pt>
                <c:pt idx="98">
                  <c:v>7.25</c:v>
                </c:pt>
                <c:pt idx="99">
                  <c:v>7.25</c:v>
                </c:pt>
                <c:pt idx="100">
                  <c:v>7.25</c:v>
                </c:pt>
                <c:pt idx="101">
                  <c:v>7.25</c:v>
                </c:pt>
                <c:pt idx="102">
                  <c:v>7.25</c:v>
                </c:pt>
                <c:pt idx="103">
                  <c:v>7.25</c:v>
                </c:pt>
                <c:pt idx="104">
                  <c:v>7.25</c:v>
                </c:pt>
                <c:pt idx="105">
                  <c:v>7.25</c:v>
                </c:pt>
                <c:pt idx="106">
                  <c:v>7.25</c:v>
                </c:pt>
                <c:pt idx="107">
                  <c:v>7.25</c:v>
                </c:pt>
                <c:pt idx="108">
                  <c:v>7.25</c:v>
                </c:pt>
                <c:pt idx="109">
                  <c:v>7.25</c:v>
                </c:pt>
                <c:pt idx="110">
                  <c:v>7.25</c:v>
                </c:pt>
                <c:pt idx="111">
                  <c:v>7.25</c:v>
                </c:pt>
                <c:pt idx="112">
                  <c:v>7.25</c:v>
                </c:pt>
                <c:pt idx="113">
                  <c:v>7.25</c:v>
                </c:pt>
                <c:pt idx="114">
                  <c:v>7.25</c:v>
                </c:pt>
                <c:pt idx="115">
                  <c:v>7.25</c:v>
                </c:pt>
                <c:pt idx="116">
                  <c:v>7.25</c:v>
                </c:pt>
                <c:pt idx="117">
                  <c:v>7.25</c:v>
                </c:pt>
                <c:pt idx="118">
                  <c:v>7.25</c:v>
                </c:pt>
                <c:pt idx="119">
                  <c:v>7.25</c:v>
                </c:pt>
                <c:pt idx="120">
                  <c:v>7.25</c:v>
                </c:pt>
                <c:pt idx="121">
                  <c:v>7.25</c:v>
                </c:pt>
                <c:pt idx="122">
                  <c:v>7.25</c:v>
                </c:pt>
                <c:pt idx="123">
                  <c:v>7.25</c:v>
                </c:pt>
                <c:pt idx="124">
                  <c:v>7.25</c:v>
                </c:pt>
                <c:pt idx="125">
                  <c:v>7.25</c:v>
                </c:pt>
                <c:pt idx="126">
                  <c:v>7.25</c:v>
                </c:pt>
                <c:pt idx="127">
                  <c:v>7.25</c:v>
                </c:pt>
                <c:pt idx="128">
                  <c:v>7.25</c:v>
                </c:pt>
                <c:pt idx="129">
                  <c:v>7.25</c:v>
                </c:pt>
                <c:pt idx="130">
                  <c:v>7.25</c:v>
                </c:pt>
                <c:pt idx="131">
                  <c:v>7.25</c:v>
                </c:pt>
                <c:pt idx="132">
                  <c:v>7.25</c:v>
                </c:pt>
                <c:pt idx="133">
                  <c:v>7.25</c:v>
                </c:pt>
                <c:pt idx="134">
                  <c:v>7.25</c:v>
                </c:pt>
                <c:pt idx="135">
                  <c:v>7.25</c:v>
                </c:pt>
                <c:pt idx="136">
                  <c:v>7.25</c:v>
                </c:pt>
                <c:pt idx="137">
                  <c:v>7.25</c:v>
                </c:pt>
                <c:pt idx="138">
                  <c:v>7.25</c:v>
                </c:pt>
                <c:pt idx="139">
                  <c:v>7.25</c:v>
                </c:pt>
                <c:pt idx="140">
                  <c:v>7.25</c:v>
                </c:pt>
                <c:pt idx="141">
                  <c:v>7.25</c:v>
                </c:pt>
                <c:pt idx="142">
                  <c:v>7.25</c:v>
                </c:pt>
                <c:pt idx="143">
                  <c:v>7.25</c:v>
                </c:pt>
                <c:pt idx="144">
                  <c:v>7.25</c:v>
                </c:pt>
                <c:pt idx="145">
                  <c:v>7.25</c:v>
                </c:pt>
                <c:pt idx="146">
                  <c:v>7.25</c:v>
                </c:pt>
                <c:pt idx="147">
                  <c:v>7.25</c:v>
                </c:pt>
                <c:pt idx="148">
                  <c:v>7.25</c:v>
                </c:pt>
                <c:pt idx="149">
                  <c:v>7.25</c:v>
                </c:pt>
                <c:pt idx="150">
                  <c:v>7.25</c:v>
                </c:pt>
                <c:pt idx="151">
                  <c:v>7.25</c:v>
                </c:pt>
                <c:pt idx="152">
                  <c:v>7.25</c:v>
                </c:pt>
                <c:pt idx="153">
                  <c:v>7.25</c:v>
                </c:pt>
                <c:pt idx="154">
                  <c:v>7.25</c:v>
                </c:pt>
                <c:pt idx="155">
                  <c:v>7.25</c:v>
                </c:pt>
                <c:pt idx="156">
                  <c:v>7.25</c:v>
                </c:pt>
                <c:pt idx="157">
                  <c:v>7.25</c:v>
                </c:pt>
                <c:pt idx="158">
                  <c:v>7.25</c:v>
                </c:pt>
                <c:pt idx="159">
                  <c:v>7.25</c:v>
                </c:pt>
                <c:pt idx="160">
                  <c:v>7.25</c:v>
                </c:pt>
                <c:pt idx="161">
                  <c:v>7.25</c:v>
                </c:pt>
                <c:pt idx="162">
                  <c:v>7.25</c:v>
                </c:pt>
                <c:pt idx="163">
                  <c:v>7.25</c:v>
                </c:pt>
                <c:pt idx="164">
                  <c:v>7.25</c:v>
                </c:pt>
                <c:pt idx="165">
                  <c:v>7.25</c:v>
                </c:pt>
                <c:pt idx="166">
                  <c:v>7.25</c:v>
                </c:pt>
                <c:pt idx="167">
                  <c:v>7.25</c:v>
                </c:pt>
                <c:pt idx="168">
                  <c:v>7.25</c:v>
                </c:pt>
                <c:pt idx="169">
                  <c:v>7.25</c:v>
                </c:pt>
                <c:pt idx="170">
                  <c:v>7.25</c:v>
                </c:pt>
                <c:pt idx="171">
                  <c:v>7.25</c:v>
                </c:pt>
                <c:pt idx="172">
                  <c:v>7.25</c:v>
                </c:pt>
                <c:pt idx="173">
                  <c:v>7.25</c:v>
                </c:pt>
                <c:pt idx="174">
                  <c:v>7.25</c:v>
                </c:pt>
                <c:pt idx="175">
                  <c:v>7.25</c:v>
                </c:pt>
                <c:pt idx="176">
                  <c:v>7.25</c:v>
                </c:pt>
                <c:pt idx="177">
                  <c:v>7.25</c:v>
                </c:pt>
                <c:pt idx="178">
                  <c:v>7.25</c:v>
                </c:pt>
                <c:pt idx="179">
                  <c:v>7.25</c:v>
                </c:pt>
                <c:pt idx="180">
                  <c:v>7.25</c:v>
                </c:pt>
                <c:pt idx="181">
                  <c:v>7.25</c:v>
                </c:pt>
                <c:pt idx="182">
                  <c:v>7.25</c:v>
                </c:pt>
                <c:pt idx="183">
                  <c:v>7.25</c:v>
                </c:pt>
                <c:pt idx="184">
                  <c:v>7.25</c:v>
                </c:pt>
                <c:pt idx="185">
                  <c:v>7.25</c:v>
                </c:pt>
                <c:pt idx="186">
                  <c:v>7.25</c:v>
                </c:pt>
                <c:pt idx="187">
                  <c:v>7.25</c:v>
                </c:pt>
                <c:pt idx="188">
                  <c:v>7.25</c:v>
                </c:pt>
                <c:pt idx="189">
                  <c:v>7.25</c:v>
                </c:pt>
                <c:pt idx="190">
                  <c:v>7.25</c:v>
                </c:pt>
                <c:pt idx="191">
                  <c:v>7.25</c:v>
                </c:pt>
                <c:pt idx="192">
                  <c:v>7.25</c:v>
                </c:pt>
                <c:pt idx="193">
                  <c:v>7.25</c:v>
                </c:pt>
                <c:pt idx="194">
                  <c:v>7.25</c:v>
                </c:pt>
                <c:pt idx="195">
                  <c:v>7.25</c:v>
                </c:pt>
                <c:pt idx="196">
                  <c:v>7.25</c:v>
                </c:pt>
                <c:pt idx="197">
                  <c:v>7.25</c:v>
                </c:pt>
                <c:pt idx="198">
                  <c:v>7.25</c:v>
                </c:pt>
                <c:pt idx="199">
                  <c:v>7.25</c:v>
                </c:pt>
                <c:pt idx="200">
                  <c:v>7.25</c:v>
                </c:pt>
                <c:pt idx="201">
                  <c:v>7.25</c:v>
                </c:pt>
                <c:pt idx="202">
                  <c:v>7.25</c:v>
                </c:pt>
                <c:pt idx="203">
                  <c:v>7.25</c:v>
                </c:pt>
                <c:pt idx="204">
                  <c:v>7.25</c:v>
                </c:pt>
                <c:pt idx="205">
                  <c:v>7.25</c:v>
                </c:pt>
                <c:pt idx="206">
                  <c:v>7.25</c:v>
                </c:pt>
                <c:pt idx="207">
                  <c:v>7.25</c:v>
                </c:pt>
                <c:pt idx="208">
                  <c:v>7.25</c:v>
                </c:pt>
                <c:pt idx="209">
                  <c:v>7.25</c:v>
                </c:pt>
                <c:pt idx="210">
                  <c:v>7.25</c:v>
                </c:pt>
                <c:pt idx="211">
                  <c:v>7.25</c:v>
                </c:pt>
                <c:pt idx="212">
                  <c:v>7.25</c:v>
                </c:pt>
                <c:pt idx="213">
                  <c:v>7.25</c:v>
                </c:pt>
                <c:pt idx="214">
                  <c:v>7.25</c:v>
                </c:pt>
                <c:pt idx="215">
                  <c:v>7.25</c:v>
                </c:pt>
                <c:pt idx="216">
                  <c:v>7.25</c:v>
                </c:pt>
                <c:pt idx="217">
                  <c:v>7.25</c:v>
                </c:pt>
                <c:pt idx="218">
                  <c:v>7.25</c:v>
                </c:pt>
                <c:pt idx="219">
                  <c:v>7.25</c:v>
                </c:pt>
                <c:pt idx="220">
                  <c:v>7.25</c:v>
                </c:pt>
                <c:pt idx="221">
                  <c:v>7.25</c:v>
                </c:pt>
                <c:pt idx="222">
                  <c:v>7.25</c:v>
                </c:pt>
                <c:pt idx="223">
                  <c:v>7.25</c:v>
                </c:pt>
                <c:pt idx="224">
                  <c:v>7.25</c:v>
                </c:pt>
                <c:pt idx="225">
                  <c:v>7.25</c:v>
                </c:pt>
                <c:pt idx="226">
                  <c:v>7.25</c:v>
                </c:pt>
                <c:pt idx="227">
                  <c:v>7.25</c:v>
                </c:pt>
                <c:pt idx="228">
                  <c:v>7.25</c:v>
                </c:pt>
                <c:pt idx="229">
                  <c:v>7.25</c:v>
                </c:pt>
                <c:pt idx="230">
                  <c:v>7.25</c:v>
                </c:pt>
                <c:pt idx="231">
                  <c:v>7.25</c:v>
                </c:pt>
                <c:pt idx="232">
                  <c:v>7.25</c:v>
                </c:pt>
                <c:pt idx="233">
                  <c:v>7.25</c:v>
                </c:pt>
                <c:pt idx="234">
                  <c:v>7.25</c:v>
                </c:pt>
                <c:pt idx="235">
                  <c:v>7.25</c:v>
                </c:pt>
                <c:pt idx="236">
                  <c:v>7.25</c:v>
                </c:pt>
                <c:pt idx="237">
                  <c:v>7.25</c:v>
                </c:pt>
                <c:pt idx="238">
                  <c:v>7.25</c:v>
                </c:pt>
                <c:pt idx="239">
                  <c:v>7.25</c:v>
                </c:pt>
                <c:pt idx="240">
                  <c:v>7.25</c:v>
                </c:pt>
                <c:pt idx="241">
                  <c:v>7.25</c:v>
                </c:pt>
                <c:pt idx="242">
                  <c:v>7.25</c:v>
                </c:pt>
                <c:pt idx="243">
                  <c:v>7.25</c:v>
                </c:pt>
                <c:pt idx="244">
                  <c:v>7.25</c:v>
                </c:pt>
                <c:pt idx="245">
                  <c:v>7.25</c:v>
                </c:pt>
                <c:pt idx="246">
                  <c:v>7.25</c:v>
                </c:pt>
                <c:pt idx="247">
                  <c:v>7.25</c:v>
                </c:pt>
                <c:pt idx="248">
                  <c:v>7.25</c:v>
                </c:pt>
                <c:pt idx="249">
                  <c:v>7.25</c:v>
                </c:pt>
                <c:pt idx="250">
                  <c:v>7.25</c:v>
                </c:pt>
                <c:pt idx="251">
                  <c:v>7.25</c:v>
                </c:pt>
                <c:pt idx="252">
                  <c:v>7.25</c:v>
                </c:pt>
                <c:pt idx="253">
                  <c:v>7.25</c:v>
                </c:pt>
                <c:pt idx="254">
                  <c:v>7.25</c:v>
                </c:pt>
                <c:pt idx="255">
                  <c:v>7.25</c:v>
                </c:pt>
                <c:pt idx="256">
                  <c:v>7.25</c:v>
                </c:pt>
                <c:pt idx="257">
                  <c:v>7.25</c:v>
                </c:pt>
                <c:pt idx="258">
                  <c:v>7.25</c:v>
                </c:pt>
                <c:pt idx="259">
                  <c:v>7.25</c:v>
                </c:pt>
                <c:pt idx="260">
                  <c:v>7.25</c:v>
                </c:pt>
                <c:pt idx="261">
                  <c:v>7.25</c:v>
                </c:pt>
                <c:pt idx="262">
                  <c:v>7.25</c:v>
                </c:pt>
                <c:pt idx="263">
                  <c:v>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CD-4776-BD4E-A53AC23CB87E}"/>
            </c:ext>
          </c:extLst>
        </c:ser>
        <c:ser>
          <c:idx val="5"/>
          <c:order val="5"/>
          <c:tx>
            <c:strRef>
              <c:f>'fig 3'!$I$1</c:f>
              <c:strCache>
                <c:ptCount val="1"/>
                <c:pt idx="0">
                  <c:v>Retribuzione oraria netta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'fig 3'!$I$2:$I$265</c:f>
              <c:numCache>
                <c:formatCode>_("€"* #,##0.00_);_("€"* \(#,##0.00\);_("€"* "-"??_);_(@_)</c:formatCode>
                <c:ptCount val="264"/>
                <c:pt idx="0">
                  <c:v>0.4375</c:v>
                </c:pt>
                <c:pt idx="1">
                  <c:v>0.61875000000000002</c:v>
                </c:pt>
                <c:pt idx="2">
                  <c:v>0.625</c:v>
                </c:pt>
                <c:pt idx="3">
                  <c:v>1</c:v>
                </c:pt>
                <c:pt idx="4">
                  <c:v>1.0625</c:v>
                </c:pt>
                <c:pt idx="5">
                  <c:v>1.2375</c:v>
                </c:pt>
                <c:pt idx="6">
                  <c:v>1.25</c:v>
                </c:pt>
                <c:pt idx="7">
                  <c:v>1.5625</c:v>
                </c:pt>
                <c:pt idx="8">
                  <c:v>1.875</c:v>
                </c:pt>
                <c:pt idx="9">
                  <c:v>2.1875</c:v>
                </c:pt>
                <c:pt idx="10">
                  <c:v>2.5</c:v>
                </c:pt>
                <c:pt idx="11">
                  <c:v>2.6875</c:v>
                </c:pt>
                <c:pt idx="12">
                  <c:v>2.7437499999999999</c:v>
                </c:pt>
                <c:pt idx="13">
                  <c:v>2.7749999999999999</c:v>
                </c:pt>
                <c:pt idx="14">
                  <c:v>2.8125</c:v>
                </c:pt>
                <c:pt idx="15">
                  <c:v>2.85</c:v>
                </c:pt>
                <c:pt idx="16">
                  <c:v>3</c:v>
                </c:pt>
                <c:pt idx="17">
                  <c:v>3.125</c:v>
                </c:pt>
                <c:pt idx="18">
                  <c:v>3.4375</c:v>
                </c:pt>
                <c:pt idx="19">
                  <c:v>3.46875</c:v>
                </c:pt>
                <c:pt idx="20">
                  <c:v>3.5</c:v>
                </c:pt>
                <c:pt idx="21">
                  <c:v>3.59375</c:v>
                </c:pt>
                <c:pt idx="22">
                  <c:v>3.6875</c:v>
                </c:pt>
                <c:pt idx="23">
                  <c:v>3.75</c:v>
                </c:pt>
                <c:pt idx="24">
                  <c:v>3.8</c:v>
                </c:pt>
                <c:pt idx="25">
                  <c:v>3.875</c:v>
                </c:pt>
                <c:pt idx="26">
                  <c:v>4.0625</c:v>
                </c:pt>
                <c:pt idx="27">
                  <c:v>4.125</c:v>
                </c:pt>
                <c:pt idx="28">
                  <c:v>4.25</c:v>
                </c:pt>
                <c:pt idx="29">
                  <c:v>4.3</c:v>
                </c:pt>
                <c:pt idx="30">
                  <c:v>4.375</c:v>
                </c:pt>
                <c:pt idx="31">
                  <c:v>4.6875</c:v>
                </c:pt>
                <c:pt idx="32">
                  <c:v>4.75</c:v>
                </c:pt>
                <c:pt idx="33">
                  <c:v>4.78125</c:v>
                </c:pt>
                <c:pt idx="34">
                  <c:v>4.8125</c:v>
                </c:pt>
                <c:pt idx="35">
                  <c:v>5</c:v>
                </c:pt>
                <c:pt idx="36">
                  <c:v>5.125</c:v>
                </c:pt>
                <c:pt idx="37">
                  <c:v>5.3125</c:v>
                </c:pt>
                <c:pt idx="38">
                  <c:v>5.4375</c:v>
                </c:pt>
                <c:pt idx="39">
                  <c:v>5.59375</c:v>
                </c:pt>
                <c:pt idx="40">
                  <c:v>5.625</c:v>
                </c:pt>
                <c:pt idx="41">
                  <c:v>5.6937499999999996</c:v>
                </c:pt>
                <c:pt idx="42">
                  <c:v>5.8125</c:v>
                </c:pt>
                <c:pt idx="43">
                  <c:v>5.9375</c:v>
                </c:pt>
                <c:pt idx="44">
                  <c:v>5.9812500000000002</c:v>
                </c:pt>
                <c:pt idx="45">
                  <c:v>6</c:v>
                </c:pt>
                <c:pt idx="46">
                  <c:v>6.25</c:v>
                </c:pt>
                <c:pt idx="47">
                  <c:v>6.3125</c:v>
                </c:pt>
                <c:pt idx="48">
                  <c:v>6.5</c:v>
                </c:pt>
                <c:pt idx="49">
                  <c:v>6.5625</c:v>
                </c:pt>
                <c:pt idx="50">
                  <c:v>6.5812499999999998</c:v>
                </c:pt>
                <c:pt idx="51">
                  <c:v>6.75</c:v>
                </c:pt>
                <c:pt idx="52">
                  <c:v>6.7874999999999996</c:v>
                </c:pt>
                <c:pt idx="53">
                  <c:v>6.8125</c:v>
                </c:pt>
                <c:pt idx="54">
                  <c:v>6.875</c:v>
                </c:pt>
                <c:pt idx="55">
                  <c:v>6.9375</c:v>
                </c:pt>
                <c:pt idx="56">
                  <c:v>6.9437499999999996</c:v>
                </c:pt>
                <c:pt idx="57">
                  <c:v>6.96875</c:v>
                </c:pt>
                <c:pt idx="58">
                  <c:v>7</c:v>
                </c:pt>
                <c:pt idx="59">
                  <c:v>7.0187499999999998</c:v>
                </c:pt>
                <c:pt idx="60">
                  <c:v>7.03125</c:v>
                </c:pt>
                <c:pt idx="61">
                  <c:v>7.0625</c:v>
                </c:pt>
                <c:pt idx="62">
                  <c:v>7.0750000000000002</c:v>
                </c:pt>
                <c:pt idx="63">
                  <c:v>7.1</c:v>
                </c:pt>
                <c:pt idx="64">
                  <c:v>7.1124999999999998</c:v>
                </c:pt>
                <c:pt idx="65">
                  <c:v>7.125</c:v>
                </c:pt>
                <c:pt idx="66">
                  <c:v>7.1875</c:v>
                </c:pt>
                <c:pt idx="67">
                  <c:v>7.25</c:v>
                </c:pt>
                <c:pt idx="68">
                  <c:v>7.375</c:v>
                </c:pt>
                <c:pt idx="69">
                  <c:v>7.3812499999999996</c:v>
                </c:pt>
                <c:pt idx="70">
                  <c:v>7.4874999999999998</c:v>
                </c:pt>
                <c:pt idx="71">
                  <c:v>7.5</c:v>
                </c:pt>
                <c:pt idx="72">
                  <c:v>7.625</c:v>
                </c:pt>
                <c:pt idx="73">
                  <c:v>7.6312499999999996</c:v>
                </c:pt>
                <c:pt idx="74">
                  <c:v>7.75</c:v>
                </c:pt>
                <c:pt idx="75">
                  <c:v>7.8125</c:v>
                </c:pt>
                <c:pt idx="76">
                  <c:v>7.85</c:v>
                </c:pt>
                <c:pt idx="77">
                  <c:v>7.875</c:v>
                </c:pt>
                <c:pt idx="78">
                  <c:v>7.9375</c:v>
                </c:pt>
                <c:pt idx="79">
                  <c:v>7.96875</c:v>
                </c:pt>
                <c:pt idx="80">
                  <c:v>8</c:v>
                </c:pt>
                <c:pt idx="81">
                  <c:v>8.0562500000000004</c:v>
                </c:pt>
                <c:pt idx="82">
                  <c:v>8.0625</c:v>
                </c:pt>
                <c:pt idx="83">
                  <c:v>8.125</c:v>
                </c:pt>
                <c:pt idx="84">
                  <c:v>8.1875</c:v>
                </c:pt>
                <c:pt idx="85">
                  <c:v>8.25</c:v>
                </c:pt>
                <c:pt idx="86">
                  <c:v>8.28125</c:v>
                </c:pt>
                <c:pt idx="87">
                  <c:v>8.375</c:v>
                </c:pt>
                <c:pt idx="88">
                  <c:v>8.4375</c:v>
                </c:pt>
                <c:pt idx="89">
                  <c:v>8.5</c:v>
                </c:pt>
                <c:pt idx="90">
                  <c:v>8.5562500000000004</c:v>
                </c:pt>
                <c:pt idx="91">
                  <c:v>8.5625</c:v>
                </c:pt>
                <c:pt idx="92">
                  <c:v>8.625</c:v>
                </c:pt>
                <c:pt idx="93">
                  <c:v>8.6875</c:v>
                </c:pt>
                <c:pt idx="94">
                  <c:v>8.7437500000000004</c:v>
                </c:pt>
                <c:pt idx="95">
                  <c:v>8.75</c:v>
                </c:pt>
                <c:pt idx="96">
                  <c:v>8.8125</c:v>
                </c:pt>
                <c:pt idx="97">
                  <c:v>8.85</c:v>
                </c:pt>
                <c:pt idx="98">
                  <c:v>8.875</c:v>
                </c:pt>
                <c:pt idx="99">
                  <c:v>8.9312500000000004</c:v>
                </c:pt>
                <c:pt idx="100">
                  <c:v>8.9375</c:v>
                </c:pt>
                <c:pt idx="101">
                  <c:v>9</c:v>
                </c:pt>
                <c:pt idx="102">
                  <c:v>9.0500000000000007</c:v>
                </c:pt>
                <c:pt idx="103">
                  <c:v>9.0625</c:v>
                </c:pt>
                <c:pt idx="104">
                  <c:v>9.125</c:v>
                </c:pt>
                <c:pt idx="105">
                  <c:v>9.1875</c:v>
                </c:pt>
                <c:pt idx="106">
                  <c:v>9.25</c:v>
                </c:pt>
                <c:pt idx="107">
                  <c:v>9.2624999999999993</c:v>
                </c:pt>
                <c:pt idx="108">
                  <c:v>9.2750000000000004</c:v>
                </c:pt>
                <c:pt idx="109">
                  <c:v>9.28125</c:v>
                </c:pt>
                <c:pt idx="110">
                  <c:v>9.3125</c:v>
                </c:pt>
                <c:pt idx="111">
                  <c:v>9.3249999999999993</c:v>
                </c:pt>
                <c:pt idx="112">
                  <c:v>9.3375000000000004</c:v>
                </c:pt>
                <c:pt idx="113">
                  <c:v>9.34375</c:v>
                </c:pt>
                <c:pt idx="114">
                  <c:v>9.3625000000000007</c:v>
                </c:pt>
                <c:pt idx="115">
                  <c:v>9.375</c:v>
                </c:pt>
                <c:pt idx="116">
                  <c:v>9.3874999999999993</c:v>
                </c:pt>
                <c:pt idx="117">
                  <c:v>9.4124999999999996</c:v>
                </c:pt>
                <c:pt idx="118">
                  <c:v>9.4375</c:v>
                </c:pt>
                <c:pt idx="119">
                  <c:v>9.5</c:v>
                </c:pt>
                <c:pt idx="120">
                  <c:v>9.53125</c:v>
                </c:pt>
                <c:pt idx="121">
                  <c:v>9.5625</c:v>
                </c:pt>
                <c:pt idx="122">
                  <c:v>9.6</c:v>
                </c:pt>
                <c:pt idx="123">
                  <c:v>9.6062499999999993</c:v>
                </c:pt>
                <c:pt idx="124">
                  <c:v>9.625</c:v>
                </c:pt>
                <c:pt idx="125">
                  <c:v>9.6750000000000007</c:v>
                </c:pt>
                <c:pt idx="126">
                  <c:v>9.6875</c:v>
                </c:pt>
                <c:pt idx="127">
                  <c:v>9.75</c:v>
                </c:pt>
                <c:pt idx="128">
                  <c:v>9.8125</c:v>
                </c:pt>
                <c:pt idx="129">
                  <c:v>9.8562499999999993</c:v>
                </c:pt>
                <c:pt idx="130">
                  <c:v>9.875</c:v>
                </c:pt>
                <c:pt idx="131">
                  <c:v>9.9375</c:v>
                </c:pt>
                <c:pt idx="132">
                  <c:v>10</c:v>
                </c:pt>
                <c:pt idx="133">
                  <c:v>10.05625</c:v>
                </c:pt>
                <c:pt idx="134">
                  <c:v>10.0625</c:v>
                </c:pt>
                <c:pt idx="135">
                  <c:v>10.074999999999999</c:v>
                </c:pt>
                <c:pt idx="136">
                  <c:v>10.106249999999999</c:v>
                </c:pt>
                <c:pt idx="137">
                  <c:v>10.125</c:v>
                </c:pt>
                <c:pt idx="138">
                  <c:v>10.1875</c:v>
                </c:pt>
                <c:pt idx="139">
                  <c:v>10.21875</c:v>
                </c:pt>
                <c:pt idx="140">
                  <c:v>10.25</c:v>
                </c:pt>
                <c:pt idx="141">
                  <c:v>10.3125</c:v>
                </c:pt>
                <c:pt idx="142">
                  <c:v>10.324999999999999</c:v>
                </c:pt>
                <c:pt idx="143">
                  <c:v>10.34375</c:v>
                </c:pt>
                <c:pt idx="144">
                  <c:v>10.4375</c:v>
                </c:pt>
                <c:pt idx="145">
                  <c:v>10.456250000000001</c:v>
                </c:pt>
                <c:pt idx="146">
                  <c:v>10.5</c:v>
                </c:pt>
                <c:pt idx="147">
                  <c:v>10.5625</c:v>
                </c:pt>
                <c:pt idx="148">
                  <c:v>10.61875</c:v>
                </c:pt>
                <c:pt idx="149">
                  <c:v>10.625</c:v>
                </c:pt>
                <c:pt idx="150">
                  <c:v>10.75</c:v>
                </c:pt>
                <c:pt idx="151">
                  <c:v>10.8125</c:v>
                </c:pt>
                <c:pt idx="152">
                  <c:v>10.875</c:v>
                </c:pt>
                <c:pt idx="153">
                  <c:v>10.90625</c:v>
                </c:pt>
                <c:pt idx="154">
                  <c:v>10.9375</c:v>
                </c:pt>
                <c:pt idx="155">
                  <c:v>11</c:v>
                </c:pt>
                <c:pt idx="156">
                  <c:v>11.125</c:v>
                </c:pt>
                <c:pt idx="157">
                  <c:v>11.15625</c:v>
                </c:pt>
                <c:pt idx="158">
                  <c:v>11.1875</c:v>
                </c:pt>
                <c:pt idx="159">
                  <c:v>11.25</c:v>
                </c:pt>
                <c:pt idx="160">
                  <c:v>11.3125</c:v>
                </c:pt>
                <c:pt idx="161">
                  <c:v>11.36875</c:v>
                </c:pt>
                <c:pt idx="162">
                  <c:v>11.375</c:v>
                </c:pt>
                <c:pt idx="163">
                  <c:v>11.40625</c:v>
                </c:pt>
                <c:pt idx="164">
                  <c:v>11.418749999999999</c:v>
                </c:pt>
                <c:pt idx="165">
                  <c:v>11.4375</c:v>
                </c:pt>
                <c:pt idx="166">
                  <c:v>11.5</c:v>
                </c:pt>
                <c:pt idx="167">
                  <c:v>11.55625</c:v>
                </c:pt>
                <c:pt idx="168">
                  <c:v>11.5625</c:v>
                </c:pt>
                <c:pt idx="169">
                  <c:v>11.625</c:v>
                </c:pt>
                <c:pt idx="170">
                  <c:v>11.6875</c:v>
                </c:pt>
                <c:pt idx="171">
                  <c:v>11.75</c:v>
                </c:pt>
                <c:pt idx="172">
                  <c:v>11.8125</c:v>
                </c:pt>
                <c:pt idx="173">
                  <c:v>11.875</c:v>
                </c:pt>
                <c:pt idx="174">
                  <c:v>11.94375</c:v>
                </c:pt>
                <c:pt idx="175">
                  <c:v>12</c:v>
                </c:pt>
                <c:pt idx="176">
                  <c:v>12.0625</c:v>
                </c:pt>
                <c:pt idx="177">
                  <c:v>12.125</c:v>
                </c:pt>
                <c:pt idx="178">
                  <c:v>12.1875</c:v>
                </c:pt>
                <c:pt idx="179">
                  <c:v>12.3125</c:v>
                </c:pt>
                <c:pt idx="180">
                  <c:v>12.35</c:v>
                </c:pt>
                <c:pt idx="181">
                  <c:v>12.362500000000001</c:v>
                </c:pt>
                <c:pt idx="182">
                  <c:v>12.375</c:v>
                </c:pt>
                <c:pt idx="183">
                  <c:v>12.40625</c:v>
                </c:pt>
                <c:pt idx="184">
                  <c:v>12.425000000000001</c:v>
                </c:pt>
                <c:pt idx="185">
                  <c:v>12.4375</c:v>
                </c:pt>
                <c:pt idx="186">
                  <c:v>12.487500000000001</c:v>
                </c:pt>
                <c:pt idx="187">
                  <c:v>12.49375</c:v>
                </c:pt>
                <c:pt idx="188">
                  <c:v>12.5</c:v>
                </c:pt>
                <c:pt idx="189">
                  <c:v>12.50625</c:v>
                </c:pt>
                <c:pt idx="190">
                  <c:v>12.512499999999999</c:v>
                </c:pt>
                <c:pt idx="191">
                  <c:v>12.525</c:v>
                </c:pt>
                <c:pt idx="192">
                  <c:v>12.53125</c:v>
                </c:pt>
                <c:pt idx="193">
                  <c:v>12.5625</c:v>
                </c:pt>
                <c:pt idx="194">
                  <c:v>12.625</c:v>
                </c:pt>
                <c:pt idx="195">
                  <c:v>12.75</c:v>
                </c:pt>
                <c:pt idx="196">
                  <c:v>12.8125</c:v>
                </c:pt>
                <c:pt idx="197">
                  <c:v>12.875</c:v>
                </c:pt>
                <c:pt idx="198">
                  <c:v>13</c:v>
                </c:pt>
                <c:pt idx="199">
                  <c:v>13.125</c:v>
                </c:pt>
                <c:pt idx="200">
                  <c:v>13.3125</c:v>
                </c:pt>
                <c:pt idx="201">
                  <c:v>13.375</c:v>
                </c:pt>
                <c:pt idx="202">
                  <c:v>13.4375</c:v>
                </c:pt>
                <c:pt idx="203">
                  <c:v>13.625</c:v>
                </c:pt>
                <c:pt idx="204">
                  <c:v>13.675000000000001</c:v>
                </c:pt>
                <c:pt idx="205">
                  <c:v>13.75</c:v>
                </c:pt>
                <c:pt idx="206">
                  <c:v>14.0625</c:v>
                </c:pt>
                <c:pt idx="207">
                  <c:v>14.375</c:v>
                </c:pt>
                <c:pt idx="208">
                  <c:v>14.6875</c:v>
                </c:pt>
                <c:pt idx="209">
                  <c:v>15</c:v>
                </c:pt>
                <c:pt idx="210">
                  <c:v>15.3125</c:v>
                </c:pt>
                <c:pt idx="211">
                  <c:v>15.625</c:v>
                </c:pt>
                <c:pt idx="212">
                  <c:v>15.9375</c:v>
                </c:pt>
                <c:pt idx="213">
                  <c:v>16.25</c:v>
                </c:pt>
                <c:pt idx="214">
                  <c:v>16.5625</c:v>
                </c:pt>
                <c:pt idx="215">
                  <c:v>16.625</c:v>
                </c:pt>
                <c:pt idx="216">
                  <c:v>16.875</c:v>
                </c:pt>
                <c:pt idx="217">
                  <c:v>17.1875</c:v>
                </c:pt>
                <c:pt idx="218">
                  <c:v>17.5</c:v>
                </c:pt>
                <c:pt idx="219">
                  <c:v>17.8125</c:v>
                </c:pt>
                <c:pt idx="220">
                  <c:v>18.125</c:v>
                </c:pt>
                <c:pt idx="221">
                  <c:v>18.25</c:v>
                </c:pt>
                <c:pt idx="222">
                  <c:v>18.4375</c:v>
                </c:pt>
                <c:pt idx="223">
                  <c:v>18.75</c:v>
                </c:pt>
                <c:pt idx="224">
                  <c:v>18.84375</c:v>
                </c:pt>
                <c:pt idx="225">
                  <c:v>19.375</c:v>
                </c:pt>
                <c:pt idx="226">
                  <c:v>19.6875</c:v>
                </c:pt>
                <c:pt idx="227">
                  <c:v>20</c:v>
                </c:pt>
                <c:pt idx="228">
                  <c:v>20.3125</c:v>
                </c:pt>
                <c:pt idx="229">
                  <c:v>20.625</c:v>
                </c:pt>
                <c:pt idx="230">
                  <c:v>21.25</c:v>
                </c:pt>
                <c:pt idx="231">
                  <c:v>21.5625</c:v>
                </c:pt>
                <c:pt idx="232">
                  <c:v>21.875</c:v>
                </c:pt>
                <c:pt idx="233">
                  <c:v>22.1875</c:v>
                </c:pt>
                <c:pt idx="234">
                  <c:v>22.25</c:v>
                </c:pt>
                <c:pt idx="235">
                  <c:v>22.5</c:v>
                </c:pt>
                <c:pt idx="236">
                  <c:v>22.8125</c:v>
                </c:pt>
                <c:pt idx="237">
                  <c:v>23.125</c:v>
                </c:pt>
                <c:pt idx="238">
                  <c:v>23.4375</c:v>
                </c:pt>
                <c:pt idx="239">
                  <c:v>23.75</c:v>
                </c:pt>
                <c:pt idx="240">
                  <c:v>24.0625</c:v>
                </c:pt>
                <c:pt idx="241">
                  <c:v>24.375</c:v>
                </c:pt>
                <c:pt idx="242">
                  <c:v>25</c:v>
                </c:pt>
                <c:pt idx="243">
                  <c:v>26.25</c:v>
                </c:pt>
                <c:pt idx="244">
                  <c:v>26.875</c:v>
                </c:pt>
                <c:pt idx="245">
                  <c:v>27.5</c:v>
                </c:pt>
                <c:pt idx="246">
                  <c:v>28.125</c:v>
                </c:pt>
                <c:pt idx="247">
                  <c:v>28.75</c:v>
                </c:pt>
                <c:pt idx="248">
                  <c:v>29.375</c:v>
                </c:pt>
                <c:pt idx="249">
                  <c:v>30.625</c:v>
                </c:pt>
                <c:pt idx="250">
                  <c:v>31.25</c:v>
                </c:pt>
                <c:pt idx="251">
                  <c:v>31.875</c:v>
                </c:pt>
                <c:pt idx="252">
                  <c:v>34.375</c:v>
                </c:pt>
                <c:pt idx="253">
                  <c:v>35</c:v>
                </c:pt>
                <c:pt idx="254">
                  <c:v>35.625</c:v>
                </c:pt>
                <c:pt idx="255">
                  <c:v>36.875</c:v>
                </c:pt>
                <c:pt idx="256">
                  <c:v>37.5</c:v>
                </c:pt>
                <c:pt idx="257">
                  <c:v>38.75</c:v>
                </c:pt>
                <c:pt idx="258">
                  <c:v>40.625</c:v>
                </c:pt>
                <c:pt idx="259">
                  <c:v>43.75</c:v>
                </c:pt>
                <c:pt idx="260">
                  <c:v>45</c:v>
                </c:pt>
                <c:pt idx="261">
                  <c:v>50</c:v>
                </c:pt>
                <c:pt idx="262">
                  <c:v>59.375</c:v>
                </c:pt>
                <c:pt idx="263">
                  <c:v>68.75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CD-4776-BD4E-A53AC23CB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8739888"/>
        <c:axId val="818740968"/>
      </c:lineChart>
      <c:catAx>
        <c:axId val="81873988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818740968"/>
        <c:crosses val="autoZero"/>
        <c:auto val="1"/>
        <c:lblAlgn val="ctr"/>
        <c:lblOffset val="100"/>
        <c:noMultiLvlLbl val="0"/>
      </c:catAx>
      <c:valAx>
        <c:axId val="818740968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81873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7829993473038112E-2"/>
          <c:y val="0.91539152065897067"/>
          <c:w val="0.92851032509825171"/>
          <c:h val="8.4608479341029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 4'!$A$3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rgbClr val="FCAAEE"/>
            </a:solidFill>
            <a:ln>
              <a:noFill/>
            </a:ln>
            <a:effectLst/>
          </c:spPr>
          <c:invertIfNegative val="0"/>
          <c:cat>
            <c:strRef>
              <c:f>'fig 4'!$B$1:$E$1</c:f>
              <c:strCach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8</c:v>
                </c:pt>
              </c:strCache>
            </c:strRef>
          </c:cat>
          <c:val>
            <c:numRef>
              <c:f>'fig 4'!$B$3:$E$3</c:f>
              <c:numCache>
                <c:formatCode>General</c:formatCode>
                <c:ptCount val="4"/>
                <c:pt idx="0">
                  <c:v>703.61010946105284</c:v>
                </c:pt>
                <c:pt idx="1">
                  <c:v>938.01700033375892</c:v>
                </c:pt>
                <c:pt idx="2">
                  <c:v>1005.1084567262089</c:v>
                </c:pt>
                <c:pt idx="3">
                  <c:v>1258.5195270350569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F-44D5-ABEA-5EBD95682289}"/>
            </c:ext>
          </c:extLst>
        </c:ser>
        <c:ser>
          <c:idx val="2"/>
          <c:order val="2"/>
          <c:tx>
            <c:strRef>
              <c:f>'fig 4'!$A$4</c:f>
              <c:strCache>
                <c:ptCount val="1"/>
                <c:pt idx="0">
                  <c:v>Laurea  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'fig 4'!$B$1:$E$1</c:f>
              <c:strCach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8</c:v>
                </c:pt>
              </c:strCache>
            </c:strRef>
          </c:cat>
          <c:val>
            <c:numRef>
              <c:f>'fig 4'!$B$4:$E$4</c:f>
              <c:numCache>
                <c:formatCode>General</c:formatCode>
                <c:ptCount val="4"/>
                <c:pt idx="0">
                  <c:v>764.51663676874364</c:v>
                </c:pt>
                <c:pt idx="1">
                  <c:v>931.35217289135176</c:v>
                </c:pt>
                <c:pt idx="2">
                  <c:v>1219.2722387827901</c:v>
                </c:pt>
                <c:pt idx="3">
                  <c:v>1371.817648278892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F-44D5-ABEA-5EBD95682289}"/>
            </c:ext>
          </c:extLst>
        </c:ser>
        <c:ser>
          <c:idx val="3"/>
          <c:order val="3"/>
          <c:tx>
            <c:strRef>
              <c:f>'fig 4'!$A$5</c:f>
              <c:strCache>
                <c:ptCount val="1"/>
                <c:pt idx="0">
                  <c:v>25-29 anni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'fig 4'!$B$1:$E$1</c:f>
              <c:strCach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8</c:v>
                </c:pt>
              </c:strCache>
            </c:strRef>
          </c:cat>
          <c:val>
            <c:numRef>
              <c:f>'fig 4'!$B$5:$E$5</c:f>
              <c:numCache>
                <c:formatCode>General</c:formatCode>
                <c:ptCount val="4"/>
                <c:pt idx="0">
                  <c:v>782.75439056025868</c:v>
                </c:pt>
                <c:pt idx="1">
                  <c:v>941.19469098462605</c:v>
                </c:pt>
                <c:pt idx="2">
                  <c:v>1018.6148600332322</c:v>
                </c:pt>
                <c:pt idx="3">
                  <c:v>1252.9130619614111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F-44D5-ABEA-5EBD95682289}"/>
            </c:ext>
          </c:extLst>
        </c:ser>
        <c:ser>
          <c:idx val="4"/>
          <c:order val="4"/>
          <c:tx>
            <c:strRef>
              <c:f>'fig 4'!$A$6</c:f>
              <c:strCache>
                <c:ptCount val="1"/>
                <c:pt idx="0">
                  <c:v>30-39 anni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 4'!$B$1:$E$1</c:f>
              <c:strCach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8</c:v>
                </c:pt>
              </c:strCache>
            </c:strRef>
          </c:cat>
          <c:val>
            <c:numRef>
              <c:f>'fig 4'!$B$6:$E$6</c:f>
              <c:numCache>
                <c:formatCode>General</c:formatCode>
                <c:ptCount val="4"/>
                <c:pt idx="0">
                  <c:v>689.44212420379995</c:v>
                </c:pt>
                <c:pt idx="1">
                  <c:v>885.9462701606725</c:v>
                </c:pt>
                <c:pt idx="2">
                  <c:v>1087.677718707316</c:v>
                </c:pt>
                <c:pt idx="3">
                  <c:v>1233.924901769125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0F-44D5-ABEA-5EBD95682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52882624"/>
        <c:axId val="1852883584"/>
      </c:barChart>
      <c:lineChart>
        <c:grouping val="standard"/>
        <c:varyColors val="0"/>
        <c:ser>
          <c:idx val="0"/>
          <c:order val="0"/>
          <c:tx>
            <c:strRef>
              <c:f>'fig 4'!$A$2</c:f>
              <c:strCache>
                <c:ptCount val="1"/>
                <c:pt idx="0">
                  <c:v>Totale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strRef>
              <c:f>'fig 4'!$B$1:$E$1</c:f>
              <c:strCache>
                <c:ptCount val="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8</c:v>
                </c:pt>
              </c:strCache>
            </c:strRef>
          </c:cat>
          <c:val>
            <c:numRef>
              <c:f>'fig 4'!$B$2:$E$2</c:f>
              <c:numCache>
                <c:formatCode>General</c:formatCode>
                <c:ptCount val="4"/>
                <c:pt idx="0">
                  <c:v>705.17453115614876</c:v>
                </c:pt>
                <c:pt idx="1">
                  <c:v>942.76171692020102</c:v>
                </c:pt>
                <c:pt idx="2">
                  <c:v>1217.6960057886233</c:v>
                </c:pt>
                <c:pt idx="3">
                  <c:v>1275.9133743751654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0F-44D5-ABEA-5EBD95682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2882624"/>
        <c:axId val="1852883584"/>
      </c:lineChart>
      <c:catAx>
        <c:axId val="185288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2883584"/>
        <c:crosses val="autoZero"/>
        <c:auto val="1"/>
        <c:lblAlgn val="ctr"/>
        <c:lblOffset val="100"/>
        <c:noMultiLvlLbl val="0"/>
      </c:catAx>
      <c:valAx>
        <c:axId val="185288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52882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7"/>
          <c:order val="0"/>
          <c:tx>
            <c:strRef>
              <c:f>'fig 5 e 6'!$B$23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 5 e 6'!$C$15:$N$15</c:f>
              <c:strCache>
                <c:ptCount val="12"/>
                <c:pt idx="0">
                  <c:v> 1. I lavori  richiedono  formazione inferiore </c:v>
                </c:pt>
                <c:pt idx="1">
                  <c:v> 2. I lavori  richiedono una formazione superiore</c:v>
                </c:pt>
                <c:pt idx="2">
                  <c:v> 3. La distanza dai luoghi dove c'e' il lavoro / necessita' di trasferirsi</c:v>
                </c:pt>
                <c:pt idx="3">
                  <c:v>  4. Mancanza d'esperienza lavorativa precedente</c:v>
                </c:pt>
                <c:pt idx="4">
                  <c:v>  5. E' stato penalizzato dall'eta'</c:v>
                </c:pt>
                <c:pt idx="5">
                  <c:v> 6. E' stato penalizzato dall'essere una donna / un uomo</c:v>
                </c:pt>
                <c:pt idx="6">
                  <c:v> 7. Offerta economica non soddisfacente</c:v>
                </c:pt>
                <c:pt idx="7">
                  <c:v> 8. Offerte contrattuali non soddisfacenti (durate brevi, senza contratto)</c:v>
                </c:pt>
                <c:pt idx="8">
                  <c:v> 9.Mancanza di offerte di lavoro con orari flessibili o ridotti (part-time)</c:v>
                </c:pt>
                <c:pt idx="9">
                  <c:v>  10.Servizi di informazione e orientamento carenti</c:v>
                </c:pt>
                <c:pt idx="10">
                  <c:v>  11.Caratteristiche culturali, usanze o abbigliamento non tradizionale, tratti somatici particolari</c:v>
                </c:pt>
                <c:pt idx="11">
                  <c:v> 12.Ostacoli burocratici (permesso di soggiorno, possesso di titoli o documenti in ordine)</c:v>
                </c:pt>
              </c:strCache>
            </c:strRef>
          </c:cat>
          <c:val>
            <c:numRef>
              <c:f>'fig 5 e 6'!$C$23:$N$23</c:f>
              <c:numCache>
                <c:formatCode>0%</c:formatCode>
                <c:ptCount val="12"/>
                <c:pt idx="0">
                  <c:v>0.22834694334923697</c:v>
                </c:pt>
                <c:pt idx="1">
                  <c:v>0.5471085570672759</c:v>
                </c:pt>
                <c:pt idx="2">
                  <c:v>0.50058768411754462</c:v>
                </c:pt>
                <c:pt idx="3">
                  <c:v>0.50035452981388906</c:v>
                </c:pt>
                <c:pt idx="4">
                  <c:v>0.57448146165053804</c:v>
                </c:pt>
                <c:pt idx="5">
                  <c:v>0.27720049922065915</c:v>
                </c:pt>
                <c:pt idx="6">
                  <c:v>0.53636278808236859</c:v>
                </c:pt>
                <c:pt idx="7">
                  <c:v>0.56250236262857289</c:v>
                </c:pt>
                <c:pt idx="8">
                  <c:v>0.44260123338513468</c:v>
                </c:pt>
                <c:pt idx="9">
                  <c:v>0.40885465748557764</c:v>
                </c:pt>
                <c:pt idx="10">
                  <c:v>0.14495774728612662</c:v>
                </c:pt>
                <c:pt idx="11">
                  <c:v>0.14877050508578868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42-4A71-BABF-7C38E53C0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51272064"/>
        <c:axId val="451276384"/>
      </c:barChart>
      <c:catAx>
        <c:axId val="451272064"/>
        <c:scaling>
          <c:orientation val="maxMin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451276384"/>
        <c:crosses val="autoZero"/>
        <c:auto val="1"/>
        <c:lblAlgn val="ctr"/>
        <c:lblOffset val="100"/>
        <c:noMultiLvlLbl val="0"/>
      </c:catAx>
      <c:valAx>
        <c:axId val="451276384"/>
        <c:scaling>
          <c:orientation val="minMax"/>
          <c:max val="0.60000000000000009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451272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'fig 5 e 6'!$D$25</c:f>
              <c:strCache>
                <c:ptCount val="1"/>
                <c:pt idx="0">
                  <c:v>Accetta offerta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 5 e 6'!$B$26:$B$33</c:f>
              <c:strCache>
                <c:ptCount val="8"/>
                <c:pt idx="0">
                  <c:v>Disponibile per qualunque lavoro</c:v>
                </c:pt>
                <c:pt idx="1">
                  <c:v>Disponibile per impiego congruo</c:v>
                </c:pt>
                <c:pt idx="2">
                  <c:v>Con esperienza</c:v>
                </c:pt>
                <c:pt idx="3">
                  <c:v>Senza esperienza</c:v>
                </c:pt>
                <c:pt idx="4">
                  <c:v>Medie inf.</c:v>
                </c:pt>
                <c:pt idx="5">
                  <c:v>Diploma</c:v>
                </c:pt>
                <c:pt idx="6">
                  <c:v>Laurea </c:v>
                </c:pt>
                <c:pt idx="7">
                  <c:v>Totale</c:v>
                </c:pt>
              </c:strCache>
            </c:strRef>
          </c:cat>
          <c:val>
            <c:numRef>
              <c:f>'fig 5 e 6'!$D$26:$D$33</c:f>
              <c:numCache>
                <c:formatCode>0%</c:formatCode>
                <c:ptCount val="8"/>
                <c:pt idx="0">
                  <c:v>0.4822333547067818</c:v>
                </c:pt>
                <c:pt idx="1">
                  <c:v>0.35050834741045506</c:v>
                </c:pt>
                <c:pt idx="2">
                  <c:v>0.42899517723265679</c:v>
                </c:pt>
                <c:pt idx="3">
                  <c:v>0.31308856626649068</c:v>
                </c:pt>
                <c:pt idx="4">
                  <c:v>0.44093223654227609</c:v>
                </c:pt>
                <c:pt idx="5">
                  <c:v>0.3799048786705394</c:v>
                </c:pt>
                <c:pt idx="6">
                  <c:v>0.35306243393292197</c:v>
                </c:pt>
                <c:pt idx="7">
                  <c:v>0.39637136571669201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AE-4014-8886-D4A547606A34}"/>
            </c:ext>
          </c:extLst>
        </c:ser>
        <c:ser>
          <c:idx val="2"/>
          <c:order val="2"/>
          <c:tx>
            <c:strRef>
              <c:f>'fig 5 e 6'!$E$25</c:f>
              <c:strCache>
                <c:ptCount val="1"/>
                <c:pt idx="0">
                  <c:v>Indeciso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 5 e 6'!$B$26:$B$33</c:f>
              <c:strCache>
                <c:ptCount val="8"/>
                <c:pt idx="0">
                  <c:v>Disponibile per qualunque lavoro</c:v>
                </c:pt>
                <c:pt idx="1">
                  <c:v>Disponibile per impiego congruo</c:v>
                </c:pt>
                <c:pt idx="2">
                  <c:v>Con esperienza</c:v>
                </c:pt>
                <c:pt idx="3">
                  <c:v>Senza esperienza</c:v>
                </c:pt>
                <c:pt idx="4">
                  <c:v>Medie inf.</c:v>
                </c:pt>
                <c:pt idx="5">
                  <c:v>Diploma</c:v>
                </c:pt>
                <c:pt idx="6">
                  <c:v>Laurea </c:v>
                </c:pt>
                <c:pt idx="7">
                  <c:v>Totale</c:v>
                </c:pt>
              </c:strCache>
            </c:strRef>
          </c:cat>
          <c:val>
            <c:numRef>
              <c:f>'fig 5 e 6'!$E$26:$E$33</c:f>
              <c:numCache>
                <c:formatCode>0%</c:formatCode>
                <c:ptCount val="8"/>
                <c:pt idx="0">
                  <c:v>0.22898932057725097</c:v>
                </c:pt>
                <c:pt idx="1">
                  <c:v>0.26542327352222583</c:v>
                </c:pt>
                <c:pt idx="2">
                  <c:v>0.15827858658642566</c:v>
                </c:pt>
                <c:pt idx="3">
                  <c:v>0.24045498261341813</c:v>
                </c:pt>
                <c:pt idx="4">
                  <c:v>0.29896673958282682</c:v>
                </c:pt>
                <c:pt idx="5">
                  <c:v>0.22615954620524062</c:v>
                </c:pt>
                <c:pt idx="6">
                  <c:v>0.27663616467024799</c:v>
                </c:pt>
                <c:pt idx="7">
                  <c:v>0.26356916023856819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AE-4014-8886-D4A547606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5434400"/>
        <c:axId val="615421920"/>
      </c:barChart>
      <c:lineChart>
        <c:grouping val="stacked"/>
        <c:varyColors val="0"/>
        <c:ser>
          <c:idx val="0"/>
          <c:order val="0"/>
          <c:tx>
            <c:strRef>
              <c:f>'fig 5 e 6'!$C$25</c:f>
              <c:strCache>
                <c:ptCount val="1"/>
                <c:pt idx="0">
                  <c:v>Ha ricevuto offerte ultimi 30gg</c:v>
                </c:pt>
              </c:strCache>
            </c:strRef>
          </c:tx>
          <c:spPr>
            <a:ln w="1270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12700">
                <a:solidFill>
                  <a:srgbClr val="FFC000"/>
                </a:solidFill>
              </a:ln>
              <a:effectLst/>
            </c:spPr>
          </c:marker>
          <c:cat>
            <c:strRef>
              <c:f>'fig 5 e 6'!$B$26:$B$33</c:f>
              <c:strCache>
                <c:ptCount val="8"/>
                <c:pt idx="0">
                  <c:v>Disponibile per qualunque lavoro</c:v>
                </c:pt>
                <c:pt idx="1">
                  <c:v>Disponibile per impiego congruo</c:v>
                </c:pt>
                <c:pt idx="2">
                  <c:v>Con esperienza</c:v>
                </c:pt>
                <c:pt idx="3">
                  <c:v>Senza esperienza</c:v>
                </c:pt>
                <c:pt idx="4">
                  <c:v>Medie inf.</c:v>
                </c:pt>
                <c:pt idx="5">
                  <c:v>Diploma</c:v>
                </c:pt>
                <c:pt idx="6">
                  <c:v>Laurea </c:v>
                </c:pt>
                <c:pt idx="7">
                  <c:v>Totale</c:v>
                </c:pt>
              </c:strCache>
            </c:strRef>
          </c:cat>
          <c:val>
            <c:numRef>
              <c:f>'fig 5 e 6'!$C$26:$C$33</c:f>
              <c:numCache>
                <c:formatCode>0%</c:formatCode>
                <c:ptCount val="8"/>
                <c:pt idx="0">
                  <c:v>9.9998594058496745E-2</c:v>
                </c:pt>
                <c:pt idx="1">
                  <c:v>0.13877757379110056</c:v>
                </c:pt>
                <c:pt idx="2">
                  <c:v>0.13060062579087314</c:v>
                </c:pt>
                <c:pt idx="3">
                  <c:v>8.9832639725186514E-2</c:v>
                </c:pt>
                <c:pt idx="4">
                  <c:v>8.9196636784107872E-2</c:v>
                </c:pt>
                <c:pt idx="5">
                  <c:v>0.131292854602054</c:v>
                </c:pt>
                <c:pt idx="6">
                  <c:v>0.15791561197945034</c:v>
                </c:pt>
                <c:pt idx="7">
                  <c:v>0.1157814007182634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AE-4014-8886-D4A547606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434400"/>
        <c:axId val="615421920"/>
      </c:lineChart>
      <c:lineChart>
        <c:grouping val="stacked"/>
        <c:varyColors val="0"/>
        <c:ser>
          <c:idx val="3"/>
          <c:order val="3"/>
          <c:tx>
            <c:strRef>
              <c:f>'fig 5 e 6'!$F$25</c:f>
              <c:strCache>
                <c:ptCount val="1"/>
                <c:pt idx="0">
                  <c:v>Mesi ricerca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 e 6'!$B$26:$B$33</c:f>
              <c:strCache>
                <c:ptCount val="8"/>
                <c:pt idx="0">
                  <c:v>Disponibile per qualunque lavoro</c:v>
                </c:pt>
                <c:pt idx="1">
                  <c:v>Disponibile per impiego congruo</c:v>
                </c:pt>
                <c:pt idx="2">
                  <c:v>Con esperienza</c:v>
                </c:pt>
                <c:pt idx="3">
                  <c:v>Senza esperienza</c:v>
                </c:pt>
                <c:pt idx="4">
                  <c:v>Medie inf.</c:v>
                </c:pt>
                <c:pt idx="5">
                  <c:v>Diploma</c:v>
                </c:pt>
                <c:pt idx="6">
                  <c:v>Laurea </c:v>
                </c:pt>
                <c:pt idx="7">
                  <c:v>Totale</c:v>
                </c:pt>
              </c:strCache>
            </c:strRef>
          </c:cat>
          <c:val>
            <c:numRef>
              <c:f>'fig 5 e 6'!$F$26:$F$33</c:f>
              <c:numCache>
                <c:formatCode>0.0</c:formatCode>
                <c:ptCount val="8"/>
                <c:pt idx="0">
                  <c:v>10.000140596127025</c:v>
                </c:pt>
                <c:pt idx="1">
                  <c:v>7.2057752033140625</c:v>
                </c:pt>
                <c:pt idx="2">
                  <c:v>7.6569311513198253</c:v>
                </c:pt>
                <c:pt idx="3">
                  <c:v>11.131811366772387</c:v>
                </c:pt>
                <c:pt idx="4">
                  <c:v>11.211185040758954</c:v>
                </c:pt>
                <c:pt idx="5">
                  <c:v>7.616560726255666</c:v>
                </c:pt>
                <c:pt idx="6">
                  <c:v>6.3324961190672564</c:v>
                </c:pt>
                <c:pt idx="7">
                  <c:v>8.6369658148578576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AE-4014-8886-D4A547606A34}"/>
            </c:ext>
          </c:extLst>
        </c:ser>
        <c:ser>
          <c:idx val="4"/>
          <c:order val="4"/>
          <c:tx>
            <c:strRef>
              <c:f>'fig 5 e 6'!$G$25</c:f>
              <c:strCache>
                <c:ptCount val="1"/>
                <c:pt idx="0">
                  <c:v>Mesi match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 e 6'!$B$26:$B$33</c:f>
              <c:strCache>
                <c:ptCount val="8"/>
                <c:pt idx="0">
                  <c:v>Disponibile per qualunque lavoro</c:v>
                </c:pt>
                <c:pt idx="1">
                  <c:v>Disponibile per impiego congruo</c:v>
                </c:pt>
                <c:pt idx="2">
                  <c:v>Con esperienza</c:v>
                </c:pt>
                <c:pt idx="3">
                  <c:v>Senza esperienza</c:v>
                </c:pt>
                <c:pt idx="4">
                  <c:v>Medie inf.</c:v>
                </c:pt>
                <c:pt idx="5">
                  <c:v>Diploma</c:v>
                </c:pt>
                <c:pt idx="6">
                  <c:v>Laurea </c:v>
                </c:pt>
                <c:pt idx="7">
                  <c:v>Totale</c:v>
                </c:pt>
              </c:strCache>
            </c:strRef>
          </c:cat>
          <c:val>
            <c:numRef>
              <c:f>'fig 5 e 6'!$G$26:$G$33</c:f>
              <c:numCache>
                <c:formatCode>0.0</c:formatCode>
                <c:ptCount val="8"/>
                <c:pt idx="0">
                  <c:v>20.737140014314299</c:v>
                </c:pt>
                <c:pt idx="1">
                  <c:v>20.558070175931928</c:v>
                </c:pt>
                <c:pt idx="2">
                  <c:v>17.848525013061497</c:v>
                </c:pt>
                <c:pt idx="3">
                  <c:v>35.554831974596468</c:v>
                </c:pt>
                <c:pt idx="4">
                  <c:v>25.426095240110751</c:v>
                </c:pt>
                <c:pt idx="5">
                  <c:v>20.048599409698262</c:v>
                </c:pt>
                <c:pt idx="6">
                  <c:v>17.935910225641173</c:v>
                </c:pt>
                <c:pt idx="7">
                  <c:v>21.790085162284811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AE-4014-8886-D4A547606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731456"/>
        <c:axId val="618701216"/>
      </c:lineChart>
      <c:catAx>
        <c:axId val="61543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615421920"/>
        <c:crosses val="autoZero"/>
        <c:auto val="1"/>
        <c:lblAlgn val="ctr"/>
        <c:lblOffset val="100"/>
        <c:noMultiLvlLbl val="0"/>
      </c:catAx>
      <c:valAx>
        <c:axId val="6154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615434400"/>
        <c:crosses val="autoZero"/>
        <c:crossBetween val="between"/>
      </c:valAx>
      <c:valAx>
        <c:axId val="61870121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618731456"/>
        <c:crosses val="max"/>
        <c:crossBetween val="between"/>
      </c:valAx>
      <c:catAx>
        <c:axId val="61873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87012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 8'!$F$4</c:f>
              <c:strCache>
                <c:ptCount val="1"/>
                <c:pt idx="0">
                  <c:v>Importo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8'!$D$5:$D$9</c:f>
              <c:strCache>
                <c:ptCount val="5"/>
                <c:pt idx="0">
                  <c:v>Nuova Zelanda</c:v>
                </c:pt>
                <c:pt idx="1">
                  <c:v>Corea del Sud</c:v>
                </c:pt>
                <c:pt idx="2">
                  <c:v>Francia</c:v>
                </c:pt>
                <c:pt idx="3">
                  <c:v>Gran Bretagna</c:v>
                </c:pt>
                <c:pt idx="4">
                  <c:v>Germania</c:v>
                </c:pt>
              </c:strCache>
            </c:strRef>
          </c:cat>
          <c:val>
            <c:numRef>
              <c:f>'fig 8'!$F$5:$F$9</c:f>
              <c:numCache>
                <c:formatCode>"€"#,##0.00_);[Red]\("€"#,##0.00\)</c:formatCode>
                <c:ptCount val="5"/>
                <c:pt idx="0">
                  <c:v>11.96</c:v>
                </c:pt>
                <c:pt idx="1">
                  <c:v>6.67</c:v>
                </c:pt>
                <c:pt idx="2">
                  <c:v>10.57</c:v>
                </c:pt>
                <c:pt idx="3">
                  <c:v>10.37</c:v>
                </c:pt>
                <c:pt idx="4">
                  <c:v>9.82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2E-4961-98E9-12538C4FE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4"/>
        <c:overlap val="26"/>
        <c:axId val="823683344"/>
        <c:axId val="823672904"/>
      </c:barChart>
      <c:lineChart>
        <c:grouping val="stacked"/>
        <c:varyColors val="0"/>
        <c:ser>
          <c:idx val="0"/>
          <c:order val="0"/>
          <c:tx>
            <c:strRef>
              <c:f>'fig 8'!$E$4</c:f>
              <c:strCache>
                <c:ptCount val="1"/>
                <c:pt idx="0">
                  <c:v>% della mediana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8'!$D$5:$D$9</c:f>
              <c:strCache>
                <c:ptCount val="5"/>
                <c:pt idx="0">
                  <c:v>Nuova Zelanda</c:v>
                </c:pt>
                <c:pt idx="1">
                  <c:v>Corea del Sud</c:v>
                </c:pt>
                <c:pt idx="2">
                  <c:v>Francia</c:v>
                </c:pt>
                <c:pt idx="3">
                  <c:v>Gran Bretagna</c:v>
                </c:pt>
                <c:pt idx="4">
                  <c:v>Germania</c:v>
                </c:pt>
              </c:strCache>
            </c:strRef>
          </c:cat>
          <c:val>
            <c:numRef>
              <c:f>'fig 8'!$E$5:$E$9</c:f>
              <c:numCache>
                <c:formatCode>General</c:formatCode>
                <c:ptCount val="5"/>
                <c:pt idx="0">
                  <c:v>64.7</c:v>
                </c:pt>
                <c:pt idx="1">
                  <c:v>62.5</c:v>
                </c:pt>
                <c:pt idx="2">
                  <c:v>61.2</c:v>
                </c:pt>
                <c:pt idx="3">
                  <c:v>57.6</c:v>
                </c:pt>
                <c:pt idx="4">
                  <c:v>50.7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E-4961-98E9-12538C4FE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756152"/>
        <c:axId val="669770192"/>
      </c:lineChart>
      <c:catAx>
        <c:axId val="66975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669770192"/>
        <c:crosses val="autoZero"/>
        <c:auto val="1"/>
        <c:lblAlgn val="ctr"/>
        <c:lblOffset val="100"/>
        <c:noMultiLvlLbl val="0"/>
      </c:catAx>
      <c:valAx>
        <c:axId val="66977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669756152"/>
        <c:crosses val="autoZero"/>
        <c:crossBetween val="between"/>
      </c:valAx>
      <c:valAx>
        <c:axId val="823672904"/>
        <c:scaling>
          <c:orientation val="minMax"/>
        </c:scaling>
        <c:delete val="0"/>
        <c:axPos val="r"/>
        <c:numFmt formatCode="&quot;€&quot;#,##0.00_);[Red]\(&quot;€&quot;#,##0.0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823683344"/>
        <c:crosses val="max"/>
        <c:crossBetween val="between"/>
      </c:valAx>
      <c:catAx>
        <c:axId val="82368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236729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726904507306958E-2"/>
          <c:y val="2.8396253971054521E-2"/>
          <c:w val="0.8715981983733514"/>
          <c:h val="0.64280871206926704"/>
        </c:manualLayout>
      </c:layout>
      <c:lineChart>
        <c:grouping val="standard"/>
        <c:varyColors val="0"/>
        <c:ser>
          <c:idx val="0"/>
          <c:order val="0"/>
          <c:tx>
            <c:strRef>
              <c:f>'fig 9'!$C$4</c:f>
              <c:strCache>
                <c:ptCount val="1"/>
                <c:pt idx="0">
                  <c:v> Sal riserva 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3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89-40D3-8E93-35830414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9'!$A$5:$B$35</c:f>
              <c:multiLvlStrCache>
                <c:ptCount val="30"/>
                <c:lvl>
                  <c:pt idx="0">
                    <c:v>Maschio</c:v>
                  </c:pt>
                  <c:pt idx="1">
                    <c:v>Femmina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Medie inferirori</c:v>
                  </c:pt>
                  <c:pt idx="6">
                    <c:v>Diploma</c:v>
                  </c:pt>
                  <c:pt idx="7">
                    <c:v>Laurea o più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  <c:pt idx="12">
                    <c:v>Monocomponente</c:v>
                  </c:pt>
                  <c:pt idx="13">
                    <c:v>Coppia con figli</c:v>
                  </c:pt>
                  <c:pt idx="14">
                    <c:v>Coppia senza figli</c:v>
                  </c:pt>
                  <c:pt idx="15">
                    <c:v>Monogenitore</c:v>
                  </c:pt>
                  <c:pt idx="16">
                    <c:v>0-1000€</c:v>
                  </c:pt>
                  <c:pt idx="17">
                    <c:v>1.001-1.500€</c:v>
                  </c:pt>
                  <c:pt idx="18">
                    <c:v>1.501-2.000€</c:v>
                  </c:pt>
                  <c:pt idx="19">
                    <c:v>2.001 - 3.000 €</c:v>
                  </c:pt>
                  <c:pt idx="20">
                    <c:v>3.001 e 5.000€</c:v>
                  </c:pt>
                  <c:pt idx="21">
                    <c:v>Oltre 5.000€</c:v>
                  </c:pt>
                  <c:pt idx="22">
                    <c:v>Posticipate</c:v>
                  </c:pt>
                  <c:pt idx="23">
                    <c:v>Sostenute</c:v>
                  </c:pt>
                  <c:pt idx="24">
                    <c:v>Nessuna spesa</c:v>
                  </c:pt>
                  <c:pt idx="25">
                    <c:v>Meno di 300 €</c:v>
                  </c:pt>
                  <c:pt idx="26">
                    <c:v>Tra 300 e 800 €</c:v>
                  </c:pt>
                  <c:pt idx="27">
                    <c:v>Tra 800 e 2.000 €</c:v>
                  </c:pt>
                  <c:pt idx="28">
                    <c:v>Oltre 2.000 €</c:v>
                  </c:pt>
                  <c:pt idx="29">
                    <c:v>Totale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5">
                    <c:v>Titolo di studio</c:v>
                  </c:pt>
                  <c:pt idx="8">
                    <c:v>Area geografica</c:v>
                  </c:pt>
                  <c:pt idx="12">
                    <c:v>Tipologia famliare</c:v>
                  </c:pt>
                  <c:pt idx="16">
                    <c:v>Reddito fam mensile</c:v>
                  </c:pt>
                  <c:pt idx="22">
                    <c:v>Cure mediche </c:v>
                  </c:pt>
                  <c:pt idx="24">
                    <c:v>Spesa improvvisa </c:v>
                  </c:pt>
                </c:lvl>
              </c:multiLvlStrCache>
            </c:multiLvlStrRef>
          </c:cat>
          <c:val>
            <c:numRef>
              <c:f>'fig 9'!$C$5:$C$35</c:f>
              <c:numCache>
                <c:formatCode>_("€"* #,##0.00_);_("€"* \(#,##0.00\);_("€"* "-"??_);_(@_)</c:formatCode>
                <c:ptCount val="31"/>
                <c:pt idx="0">
                  <c:v>7.9386426167574937</c:v>
                </c:pt>
                <c:pt idx="1">
                  <c:v>7.7781817550133816</c:v>
                </c:pt>
                <c:pt idx="2">
                  <c:v>7.5468233576715571</c:v>
                </c:pt>
                <c:pt idx="3">
                  <c:v>7.8220706033639393</c:v>
                </c:pt>
                <c:pt idx="4">
                  <c:v>8.2292526139627906</c:v>
                </c:pt>
                <c:pt idx="5">
                  <c:v>7.8737966566394242</c:v>
                </c:pt>
                <c:pt idx="6">
                  <c:v>7.7317228136039589</c:v>
                </c:pt>
                <c:pt idx="7">
                  <c:v>8.3927816286951629</c:v>
                </c:pt>
                <c:pt idx="8">
                  <c:v>7.883824483427806</c:v>
                </c:pt>
                <c:pt idx="9">
                  <c:v>8.3138609548229443</c:v>
                </c:pt>
                <c:pt idx="10">
                  <c:v>7.7920736226076865</c:v>
                </c:pt>
                <c:pt idx="11">
                  <c:v>7.8062577544092653</c:v>
                </c:pt>
                <c:pt idx="12">
                  <c:v>8.5842545771054652</c:v>
                </c:pt>
                <c:pt idx="13">
                  <c:v>7.9531684118788535</c:v>
                </c:pt>
                <c:pt idx="14">
                  <c:v>7.8093448472259128</c:v>
                </c:pt>
                <c:pt idx="15">
                  <c:v>7.6960912885845296</c:v>
                </c:pt>
                <c:pt idx="16">
                  <c:v>8.0632791275862044</c:v>
                </c:pt>
                <c:pt idx="17">
                  <c:v>7.7871938333326183</c:v>
                </c:pt>
                <c:pt idx="18">
                  <c:v>7.8007258152979331</c:v>
                </c:pt>
                <c:pt idx="19">
                  <c:v>7.9035963245426393</c:v>
                </c:pt>
                <c:pt idx="20">
                  <c:v>8.1124090154648929</c:v>
                </c:pt>
                <c:pt idx="21">
                  <c:v>8.1445389606451322</c:v>
                </c:pt>
                <c:pt idx="22">
                  <c:v>7.7845891627223134</c:v>
                </c:pt>
                <c:pt idx="23">
                  <c:v>7.9127980474877315</c:v>
                </c:pt>
                <c:pt idx="24">
                  <c:v>7.5524942610613994</c:v>
                </c:pt>
                <c:pt idx="25">
                  <c:v>7.8182254380102147</c:v>
                </c:pt>
                <c:pt idx="26">
                  <c:v>8.0017338150596675</c:v>
                </c:pt>
                <c:pt idx="27">
                  <c:v>8.1241862763833748</c:v>
                </c:pt>
                <c:pt idx="28">
                  <c:v>8.5530768632864369</c:v>
                </c:pt>
                <c:pt idx="29">
                  <c:v>7.8695138112653167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89-40D3-8E93-35830414D548}"/>
            </c:ext>
          </c:extLst>
        </c:ser>
        <c:ser>
          <c:idx val="1"/>
          <c:order val="1"/>
          <c:tx>
            <c:strRef>
              <c:f>'fig 9'!$D$4</c:f>
              <c:strCache>
                <c:ptCount val="1"/>
                <c:pt idx="0">
                  <c:v>Media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3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89-40D3-8E93-35830414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9'!$A$5:$B$35</c:f>
              <c:multiLvlStrCache>
                <c:ptCount val="30"/>
                <c:lvl>
                  <c:pt idx="0">
                    <c:v>Maschio</c:v>
                  </c:pt>
                  <c:pt idx="1">
                    <c:v>Femmina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Medie inferirori</c:v>
                  </c:pt>
                  <c:pt idx="6">
                    <c:v>Diploma</c:v>
                  </c:pt>
                  <c:pt idx="7">
                    <c:v>Laurea o più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  <c:pt idx="12">
                    <c:v>Monocomponente</c:v>
                  </c:pt>
                  <c:pt idx="13">
                    <c:v>Coppia con figli</c:v>
                  </c:pt>
                  <c:pt idx="14">
                    <c:v>Coppia senza figli</c:v>
                  </c:pt>
                  <c:pt idx="15">
                    <c:v>Monogenitore</c:v>
                  </c:pt>
                  <c:pt idx="16">
                    <c:v>0-1000€</c:v>
                  </c:pt>
                  <c:pt idx="17">
                    <c:v>1.001-1.500€</c:v>
                  </c:pt>
                  <c:pt idx="18">
                    <c:v>1.501-2.000€</c:v>
                  </c:pt>
                  <c:pt idx="19">
                    <c:v>2.001 - 3.000 €</c:v>
                  </c:pt>
                  <c:pt idx="20">
                    <c:v>3.001 e 5.000€</c:v>
                  </c:pt>
                  <c:pt idx="21">
                    <c:v>Oltre 5.000€</c:v>
                  </c:pt>
                  <c:pt idx="22">
                    <c:v>Posticipate</c:v>
                  </c:pt>
                  <c:pt idx="23">
                    <c:v>Sostenute</c:v>
                  </c:pt>
                  <c:pt idx="24">
                    <c:v>Nessuna spesa</c:v>
                  </c:pt>
                  <c:pt idx="25">
                    <c:v>Meno di 300 €</c:v>
                  </c:pt>
                  <c:pt idx="26">
                    <c:v>Tra 300 e 800 €</c:v>
                  </c:pt>
                  <c:pt idx="27">
                    <c:v>Tra 800 e 2.000 €</c:v>
                  </c:pt>
                  <c:pt idx="28">
                    <c:v>Oltre 2.000 €</c:v>
                  </c:pt>
                  <c:pt idx="29">
                    <c:v>Totale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5">
                    <c:v>Titolo di studio</c:v>
                  </c:pt>
                  <c:pt idx="8">
                    <c:v>Area geografica</c:v>
                  </c:pt>
                  <c:pt idx="12">
                    <c:v>Tipologia famliare</c:v>
                  </c:pt>
                  <c:pt idx="16">
                    <c:v>Reddito fam mensile</c:v>
                  </c:pt>
                  <c:pt idx="22">
                    <c:v>Cure mediche </c:v>
                  </c:pt>
                  <c:pt idx="24">
                    <c:v>Spesa improvvisa </c:v>
                  </c:pt>
                </c:lvl>
              </c:multiLvlStrCache>
            </c:multiLvlStrRef>
          </c:cat>
          <c:val>
            <c:numRef>
              <c:f>'fig 9'!$D$5:$D$35</c:f>
              <c:numCache>
                <c:formatCode>_("€"* #,##0.00_);_("€"* \(#,##0.00\);_("€"* "-"??_);_(@_)</c:formatCode>
                <c:ptCount val="31"/>
                <c:pt idx="0">
                  <c:v>10.346306073909991</c:v>
                </c:pt>
                <c:pt idx="1">
                  <c:v>9.3835176840931602</c:v>
                </c:pt>
                <c:pt idx="2">
                  <c:v>8.1318469400563309</c:v>
                </c:pt>
                <c:pt idx="3">
                  <c:v>10.005604142706892</c:v>
                </c:pt>
                <c:pt idx="4">
                  <c:v>10.550138029635024</c:v>
                </c:pt>
                <c:pt idx="5">
                  <c:v>9.2395451570480738</c:v>
                </c:pt>
                <c:pt idx="6">
                  <c:v>9.7848749135413726</c:v>
                </c:pt>
                <c:pt idx="7">
                  <c:v>11.167350660566019</c:v>
                </c:pt>
                <c:pt idx="8">
                  <c:v>10.385232992929396</c:v>
                </c:pt>
                <c:pt idx="9">
                  <c:v>9.9115995478254426</c:v>
                </c:pt>
                <c:pt idx="10">
                  <c:v>10.0887804349471</c:v>
                </c:pt>
                <c:pt idx="11">
                  <c:v>9.4448963401655064</c:v>
                </c:pt>
                <c:pt idx="12">
                  <c:v>9.6915333188183386</c:v>
                </c:pt>
                <c:pt idx="13">
                  <c:v>10.610543402919593</c:v>
                </c:pt>
                <c:pt idx="14">
                  <c:v>9.8203247912784608</c:v>
                </c:pt>
                <c:pt idx="15">
                  <c:v>9.5614250201813675</c:v>
                </c:pt>
                <c:pt idx="16">
                  <c:v>7.1072845681744878</c:v>
                </c:pt>
                <c:pt idx="17">
                  <c:v>8.7299900096133172</c:v>
                </c:pt>
                <c:pt idx="18">
                  <c:v>9.7853905971749811</c:v>
                </c:pt>
                <c:pt idx="19">
                  <c:v>10.004046646530373</c:v>
                </c:pt>
                <c:pt idx="20">
                  <c:v>11.257896978136467</c:v>
                </c:pt>
                <c:pt idx="21">
                  <c:v>12.958851395986249</c:v>
                </c:pt>
                <c:pt idx="22">
                  <c:v>9.318191635469983</c:v>
                </c:pt>
                <c:pt idx="23">
                  <c:v>10.10377798325489</c:v>
                </c:pt>
                <c:pt idx="24">
                  <c:v>8.8683357803574463</c:v>
                </c:pt>
                <c:pt idx="25">
                  <c:v>8.8142358608648284</c:v>
                </c:pt>
                <c:pt idx="26">
                  <c:v>9.4616159420145003</c:v>
                </c:pt>
                <c:pt idx="27">
                  <c:v>9.867212070247886</c:v>
                </c:pt>
                <c:pt idx="28">
                  <c:v>11.278371360308725</c:v>
                </c:pt>
                <c:pt idx="29">
                  <c:v>9.9816649542598839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89-40D3-8E93-35830414D548}"/>
            </c:ext>
          </c:extLst>
        </c:ser>
        <c:ser>
          <c:idx val="2"/>
          <c:order val="2"/>
          <c:tx>
            <c:strRef>
              <c:f>'fig 9'!$E$4</c:f>
              <c:strCache>
                <c:ptCount val="1"/>
                <c:pt idx="0">
                  <c:v>Mediana</c:v>
                </c:pt>
              </c:strCache>
            </c:strRef>
          </c:tx>
          <c:spPr>
            <a:ln w="28575" cap="rnd">
              <a:solidFill>
                <a:schemeClr val="accent5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solidFill>
                  <a:schemeClr val="accent5">
                    <a:lumMod val="40000"/>
                    <a:lumOff val="60000"/>
                  </a:schemeClr>
                </a:solidFill>
              </a:ln>
              <a:effectLst/>
            </c:spPr>
          </c:marker>
          <c:dLbls>
            <c:dLbl>
              <c:idx val="3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89-40D3-8E93-35830414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9'!$A$5:$B$35</c:f>
              <c:multiLvlStrCache>
                <c:ptCount val="30"/>
                <c:lvl>
                  <c:pt idx="0">
                    <c:v>Maschio</c:v>
                  </c:pt>
                  <c:pt idx="1">
                    <c:v>Femmina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Medie inferirori</c:v>
                  </c:pt>
                  <c:pt idx="6">
                    <c:v>Diploma</c:v>
                  </c:pt>
                  <c:pt idx="7">
                    <c:v>Laurea o più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  <c:pt idx="12">
                    <c:v>Monocomponente</c:v>
                  </c:pt>
                  <c:pt idx="13">
                    <c:v>Coppia con figli</c:v>
                  </c:pt>
                  <c:pt idx="14">
                    <c:v>Coppia senza figli</c:v>
                  </c:pt>
                  <c:pt idx="15">
                    <c:v>Monogenitore</c:v>
                  </c:pt>
                  <c:pt idx="16">
                    <c:v>0-1000€</c:v>
                  </c:pt>
                  <c:pt idx="17">
                    <c:v>1.001-1.500€</c:v>
                  </c:pt>
                  <c:pt idx="18">
                    <c:v>1.501-2.000€</c:v>
                  </c:pt>
                  <c:pt idx="19">
                    <c:v>2.001 - 3.000 €</c:v>
                  </c:pt>
                  <c:pt idx="20">
                    <c:v>3.001 e 5.000€</c:v>
                  </c:pt>
                  <c:pt idx="21">
                    <c:v>Oltre 5.000€</c:v>
                  </c:pt>
                  <c:pt idx="22">
                    <c:v>Posticipate</c:v>
                  </c:pt>
                  <c:pt idx="23">
                    <c:v>Sostenute</c:v>
                  </c:pt>
                  <c:pt idx="24">
                    <c:v>Nessuna spesa</c:v>
                  </c:pt>
                  <c:pt idx="25">
                    <c:v>Meno di 300 €</c:v>
                  </c:pt>
                  <c:pt idx="26">
                    <c:v>Tra 300 e 800 €</c:v>
                  </c:pt>
                  <c:pt idx="27">
                    <c:v>Tra 800 e 2.000 €</c:v>
                  </c:pt>
                  <c:pt idx="28">
                    <c:v>Oltre 2.000 €</c:v>
                  </c:pt>
                  <c:pt idx="29">
                    <c:v>Totale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5">
                    <c:v>Titolo di studio</c:v>
                  </c:pt>
                  <c:pt idx="8">
                    <c:v>Area geografica</c:v>
                  </c:pt>
                  <c:pt idx="12">
                    <c:v>Tipologia famliare</c:v>
                  </c:pt>
                  <c:pt idx="16">
                    <c:v>Reddito fam mensile</c:v>
                  </c:pt>
                  <c:pt idx="22">
                    <c:v>Cure mediche </c:v>
                  </c:pt>
                  <c:pt idx="24">
                    <c:v>Spesa improvvisa </c:v>
                  </c:pt>
                </c:lvl>
              </c:multiLvlStrCache>
            </c:multiLvlStrRef>
          </c:cat>
          <c:val>
            <c:numRef>
              <c:f>'fig 9'!$E$5:$E$35</c:f>
              <c:numCache>
                <c:formatCode>_("€"* #,##0.00_);_("€"* \(#,##0.00\);_("€"* "-"??_);_(@_)</c:formatCode>
                <c:ptCount val="31"/>
                <c:pt idx="0">
                  <c:v>9.375</c:v>
                </c:pt>
                <c:pt idx="1">
                  <c:v>9.0625</c:v>
                </c:pt>
                <c:pt idx="2">
                  <c:v>8.125</c:v>
                </c:pt>
                <c:pt idx="3">
                  <c:v>9.375</c:v>
                </c:pt>
                <c:pt idx="4">
                  <c:v>9.6875</c:v>
                </c:pt>
                <c:pt idx="5">
                  <c:v>9.0625</c:v>
                </c:pt>
                <c:pt idx="6">
                  <c:v>9.375</c:v>
                </c:pt>
                <c:pt idx="7">
                  <c:v>10</c:v>
                </c:pt>
                <c:pt idx="8">
                  <c:v>9.375</c:v>
                </c:pt>
                <c:pt idx="9">
                  <c:v>9.375</c:v>
                </c:pt>
                <c:pt idx="10">
                  <c:v>9.375</c:v>
                </c:pt>
                <c:pt idx="11">
                  <c:v>9.375</c:v>
                </c:pt>
                <c:pt idx="12">
                  <c:v>9.375</c:v>
                </c:pt>
                <c:pt idx="13">
                  <c:v>10</c:v>
                </c:pt>
                <c:pt idx="14">
                  <c:v>9.375</c:v>
                </c:pt>
                <c:pt idx="15">
                  <c:v>9.3375000000000004</c:v>
                </c:pt>
                <c:pt idx="16">
                  <c:v>6.25</c:v>
                </c:pt>
                <c:pt idx="17">
                  <c:v>8.75</c:v>
                </c:pt>
                <c:pt idx="18">
                  <c:v>9.8562499999999993</c:v>
                </c:pt>
                <c:pt idx="19">
                  <c:v>9.375</c:v>
                </c:pt>
                <c:pt idx="20">
                  <c:v>10.625</c:v>
                </c:pt>
                <c:pt idx="21">
                  <c:v>11.25</c:v>
                </c:pt>
                <c:pt idx="22">
                  <c:v>9.0625</c:v>
                </c:pt>
                <c:pt idx="23">
                  <c:v>9.375</c:v>
                </c:pt>
                <c:pt idx="24">
                  <c:v>8.75</c:v>
                </c:pt>
                <c:pt idx="25">
                  <c:v>8.75</c:v>
                </c:pt>
                <c:pt idx="26">
                  <c:v>9.375</c:v>
                </c:pt>
                <c:pt idx="27">
                  <c:v>9.375</c:v>
                </c:pt>
                <c:pt idx="28">
                  <c:v>10.625</c:v>
                </c:pt>
                <c:pt idx="29">
                  <c:v>9.375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89-40D3-8E93-35830414D548}"/>
            </c:ext>
          </c:extLst>
        </c:ser>
        <c:ser>
          <c:idx val="3"/>
          <c:order val="3"/>
          <c:tx>
            <c:strRef>
              <c:f>'fig 9'!$F$4</c:f>
              <c:strCache>
                <c:ptCount val="1"/>
                <c:pt idx="0">
                  <c:v>Percentile 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30"/>
              <c:layout>
                <c:manualLayout>
                  <c:x val="4.9382716049382715E-3"/>
                  <c:y val="2.0651821069857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9-40D3-8E93-35830414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9'!$A$5:$B$35</c:f>
              <c:multiLvlStrCache>
                <c:ptCount val="30"/>
                <c:lvl>
                  <c:pt idx="0">
                    <c:v>Maschio</c:v>
                  </c:pt>
                  <c:pt idx="1">
                    <c:v>Femmina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Medie inferirori</c:v>
                  </c:pt>
                  <c:pt idx="6">
                    <c:v>Diploma</c:v>
                  </c:pt>
                  <c:pt idx="7">
                    <c:v>Laurea o più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  <c:pt idx="12">
                    <c:v>Monocomponente</c:v>
                  </c:pt>
                  <c:pt idx="13">
                    <c:v>Coppia con figli</c:v>
                  </c:pt>
                  <c:pt idx="14">
                    <c:v>Coppia senza figli</c:v>
                  </c:pt>
                  <c:pt idx="15">
                    <c:v>Monogenitore</c:v>
                  </c:pt>
                  <c:pt idx="16">
                    <c:v>0-1000€</c:v>
                  </c:pt>
                  <c:pt idx="17">
                    <c:v>1.001-1.500€</c:v>
                  </c:pt>
                  <c:pt idx="18">
                    <c:v>1.501-2.000€</c:v>
                  </c:pt>
                  <c:pt idx="19">
                    <c:v>2.001 - 3.000 €</c:v>
                  </c:pt>
                  <c:pt idx="20">
                    <c:v>3.001 e 5.000€</c:v>
                  </c:pt>
                  <c:pt idx="21">
                    <c:v>Oltre 5.000€</c:v>
                  </c:pt>
                  <c:pt idx="22">
                    <c:v>Posticipate</c:v>
                  </c:pt>
                  <c:pt idx="23">
                    <c:v>Sostenute</c:v>
                  </c:pt>
                  <c:pt idx="24">
                    <c:v>Nessuna spesa</c:v>
                  </c:pt>
                  <c:pt idx="25">
                    <c:v>Meno di 300 €</c:v>
                  </c:pt>
                  <c:pt idx="26">
                    <c:v>Tra 300 e 800 €</c:v>
                  </c:pt>
                  <c:pt idx="27">
                    <c:v>Tra 800 e 2.000 €</c:v>
                  </c:pt>
                  <c:pt idx="28">
                    <c:v>Oltre 2.000 €</c:v>
                  </c:pt>
                  <c:pt idx="29">
                    <c:v>Totale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5">
                    <c:v>Titolo di studio</c:v>
                  </c:pt>
                  <c:pt idx="8">
                    <c:v>Area geografica</c:v>
                  </c:pt>
                  <c:pt idx="12">
                    <c:v>Tipologia famliare</c:v>
                  </c:pt>
                  <c:pt idx="16">
                    <c:v>Reddito fam mensile</c:v>
                  </c:pt>
                  <c:pt idx="22">
                    <c:v>Cure mediche </c:v>
                  </c:pt>
                  <c:pt idx="24">
                    <c:v>Spesa improvvisa </c:v>
                  </c:pt>
                </c:lvl>
              </c:multiLvlStrCache>
            </c:multiLvlStrRef>
          </c:cat>
          <c:val>
            <c:numRef>
              <c:f>'fig 9'!$F$5:$F$35</c:f>
              <c:numCache>
                <c:formatCode>_("€"* #,##0.00_);_("€"* \(#,##0.00\);_("€"* "-"??_);_(@_)</c:formatCode>
                <c:ptCount val="31"/>
                <c:pt idx="0">
                  <c:v>5.8125</c:v>
                </c:pt>
                <c:pt idx="1">
                  <c:v>5.9375</c:v>
                </c:pt>
                <c:pt idx="2">
                  <c:v>3.75</c:v>
                </c:pt>
                <c:pt idx="3">
                  <c:v>6.25</c:v>
                </c:pt>
                <c:pt idx="4">
                  <c:v>6.25</c:v>
                </c:pt>
                <c:pt idx="5">
                  <c:v>5</c:v>
                </c:pt>
                <c:pt idx="6">
                  <c:v>6.25</c:v>
                </c:pt>
                <c:pt idx="7">
                  <c:v>6.25</c:v>
                </c:pt>
                <c:pt idx="8">
                  <c:v>6.25</c:v>
                </c:pt>
                <c:pt idx="9">
                  <c:v>6.25</c:v>
                </c:pt>
                <c:pt idx="10">
                  <c:v>6.25</c:v>
                </c:pt>
                <c:pt idx="11">
                  <c:v>5</c:v>
                </c:pt>
                <c:pt idx="12">
                  <c:v>6.25</c:v>
                </c:pt>
                <c:pt idx="13">
                  <c:v>6.25</c:v>
                </c:pt>
                <c:pt idx="14">
                  <c:v>5.625</c:v>
                </c:pt>
                <c:pt idx="15">
                  <c:v>4.375</c:v>
                </c:pt>
                <c:pt idx="16">
                  <c:v>3.125</c:v>
                </c:pt>
                <c:pt idx="17">
                  <c:v>6.25</c:v>
                </c:pt>
                <c:pt idx="18">
                  <c:v>5.625</c:v>
                </c:pt>
                <c:pt idx="19">
                  <c:v>6.25</c:v>
                </c:pt>
                <c:pt idx="20">
                  <c:v>6.875</c:v>
                </c:pt>
                <c:pt idx="21">
                  <c:v>6.25</c:v>
                </c:pt>
                <c:pt idx="22">
                  <c:v>5</c:v>
                </c:pt>
                <c:pt idx="23">
                  <c:v>6.25</c:v>
                </c:pt>
                <c:pt idx="24">
                  <c:v>3.75</c:v>
                </c:pt>
                <c:pt idx="25">
                  <c:v>4.375</c:v>
                </c:pt>
                <c:pt idx="26">
                  <c:v>5.625</c:v>
                </c:pt>
                <c:pt idx="27">
                  <c:v>6.25</c:v>
                </c:pt>
                <c:pt idx="28">
                  <c:v>6.875</c:v>
                </c:pt>
                <c:pt idx="29">
                  <c:v>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89-40D3-8E93-35830414D548}"/>
            </c:ext>
          </c:extLst>
        </c:ser>
        <c:ser>
          <c:idx val="4"/>
          <c:order val="4"/>
          <c:tx>
            <c:strRef>
              <c:f>'fig 9'!$G$4</c:f>
              <c:strCache>
                <c:ptCount val="1"/>
                <c:pt idx="0">
                  <c:v>Lavoro povero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30"/>
              <c:layout>
                <c:manualLayout>
                  <c:x val="3.2921810699587271E-3"/>
                  <c:y val="-1.290738816866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89-40D3-8E93-35830414D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9'!$A$5:$B$35</c:f>
              <c:multiLvlStrCache>
                <c:ptCount val="30"/>
                <c:lvl>
                  <c:pt idx="0">
                    <c:v>Maschio</c:v>
                  </c:pt>
                  <c:pt idx="1">
                    <c:v>Femmina</c:v>
                  </c:pt>
                  <c:pt idx="2">
                    <c:v>18-29 anni</c:v>
                  </c:pt>
                  <c:pt idx="3">
                    <c:v>30-49 anni</c:v>
                  </c:pt>
                  <c:pt idx="4">
                    <c:v>50 anni e oltre</c:v>
                  </c:pt>
                  <c:pt idx="5">
                    <c:v>Medie inferirori</c:v>
                  </c:pt>
                  <c:pt idx="6">
                    <c:v>Diploma</c:v>
                  </c:pt>
                  <c:pt idx="7">
                    <c:v>Laurea o più</c:v>
                  </c:pt>
                  <c:pt idx="8">
                    <c:v>Nord-ovest</c:v>
                  </c:pt>
                  <c:pt idx="9">
                    <c:v>Nord-est</c:v>
                  </c:pt>
                  <c:pt idx="10">
                    <c:v>Centro</c:v>
                  </c:pt>
                  <c:pt idx="11">
                    <c:v>Sud e Isole</c:v>
                  </c:pt>
                  <c:pt idx="12">
                    <c:v>Monocomponente</c:v>
                  </c:pt>
                  <c:pt idx="13">
                    <c:v>Coppia con figli</c:v>
                  </c:pt>
                  <c:pt idx="14">
                    <c:v>Coppia senza figli</c:v>
                  </c:pt>
                  <c:pt idx="15">
                    <c:v>Monogenitore</c:v>
                  </c:pt>
                  <c:pt idx="16">
                    <c:v>0-1000€</c:v>
                  </c:pt>
                  <c:pt idx="17">
                    <c:v>1.001-1.500€</c:v>
                  </c:pt>
                  <c:pt idx="18">
                    <c:v>1.501-2.000€</c:v>
                  </c:pt>
                  <c:pt idx="19">
                    <c:v>2.001 - 3.000 €</c:v>
                  </c:pt>
                  <c:pt idx="20">
                    <c:v>3.001 e 5.000€</c:v>
                  </c:pt>
                  <c:pt idx="21">
                    <c:v>Oltre 5.000€</c:v>
                  </c:pt>
                  <c:pt idx="22">
                    <c:v>Posticipate</c:v>
                  </c:pt>
                  <c:pt idx="23">
                    <c:v>Sostenute</c:v>
                  </c:pt>
                  <c:pt idx="24">
                    <c:v>Nessuna spesa</c:v>
                  </c:pt>
                  <c:pt idx="25">
                    <c:v>Meno di 300 €</c:v>
                  </c:pt>
                  <c:pt idx="26">
                    <c:v>Tra 300 e 800 €</c:v>
                  </c:pt>
                  <c:pt idx="27">
                    <c:v>Tra 800 e 2.000 €</c:v>
                  </c:pt>
                  <c:pt idx="28">
                    <c:v>Oltre 2.000 €</c:v>
                  </c:pt>
                  <c:pt idx="29">
                    <c:v>Totale</c:v>
                  </c:pt>
                </c:lvl>
                <c:lvl>
                  <c:pt idx="0">
                    <c:v>Genere</c:v>
                  </c:pt>
                  <c:pt idx="2">
                    <c:v>Classi di età</c:v>
                  </c:pt>
                  <c:pt idx="5">
                    <c:v>Titolo di studio</c:v>
                  </c:pt>
                  <c:pt idx="8">
                    <c:v>Area geografica</c:v>
                  </c:pt>
                  <c:pt idx="12">
                    <c:v>Tipologia famliare</c:v>
                  </c:pt>
                  <c:pt idx="16">
                    <c:v>Reddito fam mensile</c:v>
                  </c:pt>
                  <c:pt idx="22">
                    <c:v>Cure mediche </c:v>
                  </c:pt>
                  <c:pt idx="24">
                    <c:v>Spesa improvvisa </c:v>
                  </c:pt>
                </c:lvl>
              </c:multiLvlStrCache>
            </c:multiLvlStrRef>
          </c:cat>
          <c:val>
            <c:numRef>
              <c:f>'fig 9'!$G$5:$G$35</c:f>
              <c:numCache>
                <c:formatCode>_("€"* #,##0.00_);_("€"* \(#,##0.00\);_("€"* "-"??_);_(@_)</c:formatCode>
                <c:ptCount val="31"/>
                <c:pt idx="0">
                  <c:v>5.625</c:v>
                </c:pt>
                <c:pt idx="1">
                  <c:v>5.4375</c:v>
                </c:pt>
                <c:pt idx="2">
                  <c:v>4.875</c:v>
                </c:pt>
                <c:pt idx="3">
                  <c:v>5.625</c:v>
                </c:pt>
                <c:pt idx="4">
                  <c:v>5.8125</c:v>
                </c:pt>
                <c:pt idx="5">
                  <c:v>5.4375</c:v>
                </c:pt>
                <c:pt idx="6">
                  <c:v>5.625</c:v>
                </c:pt>
                <c:pt idx="7">
                  <c:v>6</c:v>
                </c:pt>
                <c:pt idx="8">
                  <c:v>5.625</c:v>
                </c:pt>
                <c:pt idx="9">
                  <c:v>5.625</c:v>
                </c:pt>
                <c:pt idx="10">
                  <c:v>5.625</c:v>
                </c:pt>
                <c:pt idx="11">
                  <c:v>5.625</c:v>
                </c:pt>
                <c:pt idx="12">
                  <c:v>5.625</c:v>
                </c:pt>
                <c:pt idx="13">
                  <c:v>6</c:v>
                </c:pt>
                <c:pt idx="14">
                  <c:v>5.625</c:v>
                </c:pt>
                <c:pt idx="15">
                  <c:v>5.6025</c:v>
                </c:pt>
                <c:pt idx="16">
                  <c:v>3.75</c:v>
                </c:pt>
                <c:pt idx="17">
                  <c:v>5.25</c:v>
                </c:pt>
                <c:pt idx="18">
                  <c:v>5.9137499999999994</c:v>
                </c:pt>
                <c:pt idx="19">
                  <c:v>5.625</c:v>
                </c:pt>
                <c:pt idx="20">
                  <c:v>6.375</c:v>
                </c:pt>
                <c:pt idx="21">
                  <c:v>6.75</c:v>
                </c:pt>
                <c:pt idx="22">
                  <c:v>5.4375</c:v>
                </c:pt>
                <c:pt idx="23">
                  <c:v>5.625</c:v>
                </c:pt>
                <c:pt idx="24">
                  <c:v>5.25</c:v>
                </c:pt>
                <c:pt idx="25">
                  <c:v>5.25</c:v>
                </c:pt>
                <c:pt idx="26">
                  <c:v>5.625</c:v>
                </c:pt>
                <c:pt idx="27">
                  <c:v>5.625</c:v>
                </c:pt>
                <c:pt idx="28">
                  <c:v>6.375</c:v>
                </c:pt>
                <c:pt idx="29">
                  <c:v>5.625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89-40D3-8E93-35830414D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1269184"/>
        <c:axId val="971270624"/>
      </c:lineChart>
      <c:catAx>
        <c:axId val="97126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71270624"/>
        <c:crosses val="autoZero"/>
        <c:auto val="1"/>
        <c:lblAlgn val="ctr"/>
        <c:lblOffset val="100"/>
        <c:noMultiLvlLbl val="0"/>
      </c:catAx>
      <c:valAx>
        <c:axId val="971270624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71269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82931597835985"/>
          <c:y val="0.6149174919865994"/>
          <c:w val="0.64001218597675291"/>
          <c:h val="4.8180219568748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694438334872944"/>
          <c:y val="2.2564102564102566E-2"/>
          <c:w val="0.72808824176307574"/>
          <c:h val="0.938311003432263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appendici!$X$2</c:f>
              <c:strCache>
                <c:ptCount val="1"/>
                <c:pt idx="0">
                  <c:v>Retribuzione lorda oraria sotto gli 8 €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appendici!$W$3:$W$45</c:f>
              <c:strCache>
                <c:ptCount val="42"/>
                <c:pt idx="0">
                  <c:v>Totale</c:v>
                </c:pt>
                <c:pt idx="1">
                  <c:v>Genere</c:v>
                </c:pt>
                <c:pt idx="2">
                  <c:v>Donne</c:v>
                </c:pt>
                <c:pt idx="3">
                  <c:v>Uomini</c:v>
                </c:pt>
                <c:pt idx="4">
                  <c:v>Titolo di studio</c:v>
                </c:pt>
                <c:pt idx="5">
                  <c:v>Medie</c:v>
                </c:pt>
                <c:pt idx="6">
                  <c:v>Diploma</c:v>
                </c:pt>
                <c:pt idx="7">
                  <c:v>Laurea</c:v>
                </c:pt>
                <c:pt idx="8">
                  <c:v>Classe d'età</c:v>
                </c:pt>
                <c:pt idx="9">
                  <c:v>18-29 anni</c:v>
                </c:pt>
                <c:pt idx="10">
                  <c:v>30-49 anni</c:v>
                </c:pt>
                <c:pt idx="11">
                  <c:v>50 anni e +</c:v>
                </c:pt>
                <c:pt idx="12">
                  <c:v>Canale di ricerca lavoro</c:v>
                </c:pt>
                <c:pt idx="13">
                  <c:v>formale</c:v>
                </c:pt>
                <c:pt idx="14">
                  <c:v>Informale</c:v>
                </c:pt>
                <c:pt idx="15">
                  <c:v>Occupazione</c:v>
                </c:pt>
                <c:pt idx="16">
                  <c:v>Standard</c:v>
                </c:pt>
                <c:pt idx="17">
                  <c:v>Atipici</c:v>
                </c:pt>
                <c:pt idx="18">
                  <c:v>Dimensione impresa</c:v>
                </c:pt>
                <c:pt idx="19">
                  <c:v>1-5 addetii</c:v>
                </c:pt>
                <c:pt idx="20">
                  <c:v>6-10 addetii</c:v>
                </c:pt>
                <c:pt idx="21">
                  <c:v>11-15 addetii</c:v>
                </c:pt>
                <c:pt idx="22">
                  <c:v>16-25 addetii</c:v>
                </c:pt>
                <c:pt idx="23">
                  <c:v>26-50 addetii</c:v>
                </c:pt>
                <c:pt idx="24">
                  <c:v>51-100 addetii</c:v>
                </c:pt>
                <c:pt idx="25">
                  <c:v>+100 addetti</c:v>
                </c:pt>
                <c:pt idx="26">
                  <c:v>Reddito familiare mensile</c:v>
                </c:pt>
                <c:pt idx="27">
                  <c:v>0-1000€ </c:v>
                </c:pt>
                <c:pt idx="28">
                  <c:v>1.001- 1.500 € </c:v>
                </c:pt>
                <c:pt idx="29">
                  <c:v>1.501- 2.000 € </c:v>
                </c:pt>
                <c:pt idx="30">
                  <c:v>2.001- 3.000 € </c:v>
                </c:pt>
                <c:pt idx="31">
                  <c:v>3001- 5000 € </c:v>
                </c:pt>
                <c:pt idx="32">
                  <c:v>Oltre 5.000 € </c:v>
                </c:pt>
                <c:pt idx="33">
                  <c:v>Spese improvvise </c:v>
                </c:pt>
                <c:pt idx="34">
                  <c:v>Nessuna spesa</c:v>
                </c:pt>
                <c:pt idx="35">
                  <c:v>Meno di 300 Euro</c:v>
                </c:pt>
                <c:pt idx="36">
                  <c:v>Tra 300 e 800 Euro</c:v>
                </c:pt>
                <c:pt idx="37">
                  <c:v>Tra 800 e 2.000 Euro</c:v>
                </c:pt>
                <c:pt idx="38">
                  <c:v>Oltre 2.000 Euro</c:v>
                </c:pt>
                <c:pt idx="39">
                  <c:v>Cure mediche</c:v>
                </c:pt>
                <c:pt idx="40">
                  <c:v>Posticipate</c:v>
                </c:pt>
                <c:pt idx="41">
                  <c:v>Eseguite</c:v>
                </c:pt>
              </c:strCache>
            </c:strRef>
          </c:cat>
          <c:val>
            <c:numRef>
              <c:f>appendici!$X$3:$X$45</c:f>
              <c:numCache>
                <c:formatCode>0%</c:formatCode>
                <c:ptCount val="43"/>
                <c:pt idx="0">
                  <c:v>0.17893958523883366</c:v>
                </c:pt>
                <c:pt idx="2">
                  <c:v>0.23873673630242692</c:v>
                </c:pt>
                <c:pt idx="3">
                  <c:v>0.13495389723709231</c:v>
                </c:pt>
                <c:pt idx="5">
                  <c:v>0.22411515775296834</c:v>
                </c:pt>
                <c:pt idx="6">
                  <c:v>0.18088863511968781</c:v>
                </c:pt>
                <c:pt idx="7">
                  <c:v>0.12192141139101109</c:v>
                </c:pt>
                <c:pt idx="9">
                  <c:v>0.26276992728499371</c:v>
                </c:pt>
                <c:pt idx="10">
                  <c:v>0.17014240515011966</c:v>
                </c:pt>
                <c:pt idx="11">
                  <c:v>0.16397782186691015</c:v>
                </c:pt>
                <c:pt idx="13">
                  <c:v>0.12317395710815904</c:v>
                </c:pt>
                <c:pt idx="14">
                  <c:v>0.20811569724472789</c:v>
                </c:pt>
                <c:pt idx="16">
                  <c:v>0.15230470746596705</c:v>
                </c:pt>
                <c:pt idx="17">
                  <c:v>0.31681833144496413</c:v>
                </c:pt>
                <c:pt idx="19">
                  <c:v>0.31355426898788058</c:v>
                </c:pt>
                <c:pt idx="20">
                  <c:v>0.25313988391273551</c:v>
                </c:pt>
                <c:pt idx="21">
                  <c:v>0.17277459267305553</c:v>
                </c:pt>
                <c:pt idx="22">
                  <c:v>0.15382695318924042</c:v>
                </c:pt>
                <c:pt idx="23">
                  <c:v>0.16676984800775002</c:v>
                </c:pt>
                <c:pt idx="24">
                  <c:v>0.14885755889435251</c:v>
                </c:pt>
                <c:pt idx="25">
                  <c:v>0.12440461594733315</c:v>
                </c:pt>
                <c:pt idx="27">
                  <c:v>0.45741885607677796</c:v>
                </c:pt>
                <c:pt idx="28">
                  <c:v>0.19636978256912194</c:v>
                </c:pt>
                <c:pt idx="29">
                  <c:v>0.18703419953923678</c:v>
                </c:pt>
                <c:pt idx="30">
                  <c:v>0.17103941376454398</c:v>
                </c:pt>
                <c:pt idx="31">
                  <c:v>0.10183545354820936</c:v>
                </c:pt>
                <c:pt idx="32">
                  <c:v>0.1197183057866162</c:v>
                </c:pt>
                <c:pt idx="34">
                  <c:v>0.22645647841209743</c:v>
                </c:pt>
                <c:pt idx="35">
                  <c:v>0.28820814735332545</c:v>
                </c:pt>
                <c:pt idx="36">
                  <c:v>0.18820667745019481</c:v>
                </c:pt>
                <c:pt idx="37">
                  <c:v>0.15933070048997483</c:v>
                </c:pt>
                <c:pt idx="38">
                  <c:v>0.11781532991136194</c:v>
                </c:pt>
                <c:pt idx="40">
                  <c:v>0.24668246008268954</c:v>
                </c:pt>
                <c:pt idx="41">
                  <c:v>0.16282982017092659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31-4E71-9412-2301CDAC1C27}"/>
            </c:ext>
          </c:extLst>
        </c:ser>
        <c:ser>
          <c:idx val="1"/>
          <c:order val="1"/>
          <c:tx>
            <c:strRef>
              <c:f>appendici!$Y$2</c:f>
              <c:strCache>
                <c:ptCount val="1"/>
                <c:pt idx="0">
                  <c:v>Retribuzione netta oraria sotto i 7 €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solidFill>
                <a:schemeClr val="bg2">
                  <a:lumMod val="90000"/>
                </a:schemeClr>
              </a:solidFill>
            </a:ln>
            <a:effectLst/>
          </c:spPr>
          <c:invertIfNegative val="0"/>
          <c:cat>
            <c:strRef>
              <c:f>appendici!$W$3:$W$45</c:f>
              <c:strCache>
                <c:ptCount val="42"/>
                <c:pt idx="0">
                  <c:v>Totale</c:v>
                </c:pt>
                <c:pt idx="1">
                  <c:v>Genere</c:v>
                </c:pt>
                <c:pt idx="2">
                  <c:v>Donne</c:v>
                </c:pt>
                <c:pt idx="3">
                  <c:v>Uomini</c:v>
                </c:pt>
                <c:pt idx="4">
                  <c:v>Titolo di studio</c:v>
                </c:pt>
                <c:pt idx="5">
                  <c:v>Medie</c:v>
                </c:pt>
                <c:pt idx="6">
                  <c:v>Diploma</c:v>
                </c:pt>
                <c:pt idx="7">
                  <c:v>Laurea</c:v>
                </c:pt>
                <c:pt idx="8">
                  <c:v>Classe d'età</c:v>
                </c:pt>
                <c:pt idx="9">
                  <c:v>18-29 anni</c:v>
                </c:pt>
                <c:pt idx="10">
                  <c:v>30-49 anni</c:v>
                </c:pt>
                <c:pt idx="11">
                  <c:v>50 anni e +</c:v>
                </c:pt>
                <c:pt idx="12">
                  <c:v>Canale di ricerca lavoro</c:v>
                </c:pt>
                <c:pt idx="13">
                  <c:v>formale</c:v>
                </c:pt>
                <c:pt idx="14">
                  <c:v>Informale</c:v>
                </c:pt>
                <c:pt idx="15">
                  <c:v>Occupazione</c:v>
                </c:pt>
                <c:pt idx="16">
                  <c:v>Standard</c:v>
                </c:pt>
                <c:pt idx="17">
                  <c:v>Atipici</c:v>
                </c:pt>
                <c:pt idx="18">
                  <c:v>Dimensione impresa</c:v>
                </c:pt>
                <c:pt idx="19">
                  <c:v>1-5 addetii</c:v>
                </c:pt>
                <c:pt idx="20">
                  <c:v>6-10 addetii</c:v>
                </c:pt>
                <c:pt idx="21">
                  <c:v>11-15 addetii</c:v>
                </c:pt>
                <c:pt idx="22">
                  <c:v>16-25 addetii</c:v>
                </c:pt>
                <c:pt idx="23">
                  <c:v>26-50 addetii</c:v>
                </c:pt>
                <c:pt idx="24">
                  <c:v>51-100 addetii</c:v>
                </c:pt>
                <c:pt idx="25">
                  <c:v>+100 addetti</c:v>
                </c:pt>
                <c:pt idx="26">
                  <c:v>Reddito familiare mensile</c:v>
                </c:pt>
                <c:pt idx="27">
                  <c:v>0-1000€ </c:v>
                </c:pt>
                <c:pt idx="28">
                  <c:v>1.001- 1.500 € </c:v>
                </c:pt>
                <c:pt idx="29">
                  <c:v>1.501- 2.000 € </c:v>
                </c:pt>
                <c:pt idx="30">
                  <c:v>2.001- 3.000 € </c:v>
                </c:pt>
                <c:pt idx="31">
                  <c:v>3001- 5000 € </c:v>
                </c:pt>
                <c:pt idx="32">
                  <c:v>Oltre 5.000 € </c:v>
                </c:pt>
                <c:pt idx="33">
                  <c:v>Spese improvvise </c:v>
                </c:pt>
                <c:pt idx="34">
                  <c:v>Nessuna spesa</c:v>
                </c:pt>
                <c:pt idx="35">
                  <c:v>Meno di 300 Euro</c:v>
                </c:pt>
                <c:pt idx="36">
                  <c:v>Tra 300 e 800 Euro</c:v>
                </c:pt>
                <c:pt idx="37">
                  <c:v>Tra 800 e 2.000 Euro</c:v>
                </c:pt>
                <c:pt idx="38">
                  <c:v>Oltre 2.000 Euro</c:v>
                </c:pt>
                <c:pt idx="39">
                  <c:v>Cure mediche</c:v>
                </c:pt>
                <c:pt idx="40">
                  <c:v>Posticipate</c:v>
                </c:pt>
                <c:pt idx="41">
                  <c:v>Eseguite</c:v>
                </c:pt>
              </c:strCache>
            </c:strRef>
          </c:cat>
          <c:val>
            <c:numRef>
              <c:f>appendici!$Y$3:$Y$45</c:f>
              <c:numCache>
                <c:formatCode>0%</c:formatCode>
                <c:ptCount val="43"/>
                <c:pt idx="0">
                  <c:v>0.12907841059125683</c:v>
                </c:pt>
                <c:pt idx="2">
                  <c:v>0.14324012513364026</c:v>
                </c:pt>
                <c:pt idx="3">
                  <c:v>0.12049826036286913</c:v>
                </c:pt>
                <c:pt idx="5">
                  <c:v>0.16986629948120349</c:v>
                </c:pt>
                <c:pt idx="6">
                  <c:v>0.1301114441564856</c:v>
                </c:pt>
                <c:pt idx="7">
                  <c:v>8.2453508017524865E-2</c:v>
                </c:pt>
                <c:pt idx="9">
                  <c:v>0.28073799574028108</c:v>
                </c:pt>
                <c:pt idx="10">
                  <c:v>0.12510423662157599</c:v>
                </c:pt>
                <c:pt idx="11">
                  <c:v>8.580313114932811E-2</c:v>
                </c:pt>
                <c:pt idx="13">
                  <c:v>9.3336332497150371E-2</c:v>
                </c:pt>
                <c:pt idx="14">
                  <c:v>0.15677063446819092</c:v>
                </c:pt>
                <c:pt idx="16">
                  <c:v>0.10017881841073985</c:v>
                </c:pt>
                <c:pt idx="17">
                  <c:v>0.31493448010606717</c:v>
                </c:pt>
                <c:pt idx="19">
                  <c:v>0.35123647598492469</c:v>
                </c:pt>
                <c:pt idx="20">
                  <c:v>0.21833556071202156</c:v>
                </c:pt>
                <c:pt idx="21">
                  <c:v>0.16474672279253849</c:v>
                </c:pt>
                <c:pt idx="22">
                  <c:v>0.15718947696484725</c:v>
                </c:pt>
                <c:pt idx="23">
                  <c:v>0.1266357298567482</c:v>
                </c:pt>
                <c:pt idx="24">
                  <c:v>7.3767931843247952E-2</c:v>
                </c:pt>
                <c:pt idx="25">
                  <c:v>7.8371984648488408E-2</c:v>
                </c:pt>
                <c:pt idx="27">
                  <c:v>0.61219830369205619</c:v>
                </c:pt>
                <c:pt idx="28">
                  <c:v>0.12654745714952542</c:v>
                </c:pt>
                <c:pt idx="29">
                  <c:v>0.12661544051816018</c:v>
                </c:pt>
                <c:pt idx="30">
                  <c:v>0.10971873297663318</c:v>
                </c:pt>
                <c:pt idx="31">
                  <c:v>7.0440707489649271E-2</c:v>
                </c:pt>
                <c:pt idx="32">
                  <c:v>8.193953961258886E-2</c:v>
                </c:pt>
                <c:pt idx="34">
                  <c:v>0.25369660481417927</c:v>
                </c:pt>
                <c:pt idx="35">
                  <c:v>0.20629908618583265</c:v>
                </c:pt>
                <c:pt idx="36">
                  <c:v>0.15496122858356243</c:v>
                </c:pt>
                <c:pt idx="37">
                  <c:v>0.11268929374995774</c:v>
                </c:pt>
                <c:pt idx="38">
                  <c:v>5.294319129039033E-2</c:v>
                </c:pt>
                <c:pt idx="40">
                  <c:v>0.19576212749703689</c:v>
                </c:pt>
                <c:pt idx="41">
                  <c:v>0.11679592094216075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31-4E71-9412-2301CDAC1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axId val="676925792"/>
        <c:axId val="676922912"/>
      </c:barChart>
      <c:catAx>
        <c:axId val="6769257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676922912"/>
        <c:crosses val="autoZero"/>
        <c:auto val="1"/>
        <c:lblAlgn val="ctr"/>
        <c:lblOffset val="100"/>
        <c:noMultiLvlLbl val="0"/>
      </c:catAx>
      <c:valAx>
        <c:axId val="6769229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t-IT"/>
          </a:p>
        </c:txPr>
        <c:crossAx val="676925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574333934515171"/>
          <c:y val="0.77520929802473881"/>
          <c:w val="0.23365298611416591"/>
          <c:h val="0.1406881050437800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323851</xdr:colOff>
      <xdr:row>8</xdr:row>
      <xdr:rowOff>14286</xdr:rowOff>
    </xdr:from>
    <xdr:to>
      <xdr:col>22</xdr:col>
      <xdr:colOff>209551</xdr:colOff>
      <xdr:row>32</xdr:row>
      <xdr:rowOff>114300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5CAB4FD-68BC-46C5-95FC-91216422A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128587</xdr:colOff>
      <xdr:row>22</xdr:row>
      <xdr:rowOff>80962</xdr:rowOff>
    </xdr:from>
    <xdr:to>
      <xdr:col>22</xdr:col>
      <xdr:colOff>314325</xdr:colOff>
      <xdr:row>50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7388490-C903-4071-81F9-80112BD29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381001</xdr:colOff>
      <xdr:row>1</xdr:row>
      <xdr:rowOff>123825</xdr:rowOff>
    </xdr:from>
    <xdr:to>
      <xdr:col>22</xdr:col>
      <xdr:colOff>85727</xdr:colOff>
      <xdr:row>23</xdr:row>
      <xdr:rowOff>85725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69DAE41-91FC-4FE3-8C10-B69D7C3AD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581025</xdr:colOff>
      <xdr:row>15</xdr:row>
      <xdr:rowOff>28575</xdr:rowOff>
    </xdr:from>
    <xdr:to>
      <xdr:col>38</xdr:col>
      <xdr:colOff>85725</xdr:colOff>
      <xdr:row>55</xdr:row>
      <xdr:rowOff>123825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55FA67A-08DB-6A43-9DB0-596661621B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179387</xdr:colOff>
      <xdr:row>27</xdr:row>
      <xdr:rowOff>37570</xdr:rowOff>
    </xdr:from>
    <xdr:to>
      <xdr:col>16</xdr:col>
      <xdr:colOff>67203</xdr:colOff>
      <xdr:row>40</xdr:row>
      <xdr:rowOff>124354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48C74FB-8717-4EEC-B8EE-E2471DADE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8</xdr:row>
      <xdr:rowOff>14286</xdr:rowOff>
    </xdr:from>
    <xdr:to>
      <xdr:col>21</xdr:col>
      <xdr:colOff>209551</xdr:colOff>
      <xdr:row>32</xdr:row>
      <xdr:rowOff>114300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0FB0E8F-79C6-428E-AF8D-D852376F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594360</xdr:colOff>
      <xdr:row>7</xdr:row>
      <xdr:rowOff>80010</xdr:rowOff>
    </xdr:from>
    <xdr:to>
      <xdr:col>12</xdr:col>
      <xdr:colOff>200967</xdr:colOff>
      <xdr:row>20</xdr:row>
      <xdr:rowOff>92109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19B169-2838-467D-964E-3C82242AC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102871</xdr:colOff>
      <xdr:row>34</xdr:row>
      <xdr:rowOff>144780</xdr:rowOff>
    </xdr:from>
    <xdr:to>
      <xdr:col>19</xdr:col>
      <xdr:colOff>409575</xdr:colOff>
      <xdr:row>60</xdr:row>
      <xdr:rowOff>125731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61BF1D1-ADB4-4AF2-AA6D-C30E87EF4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35</xdr:row>
      <xdr:rowOff>41910</xdr:rowOff>
    </xdr:from>
    <xdr:to>
      <xdr:col>11</xdr:col>
      <xdr:colOff>281940</xdr:colOff>
      <xdr:row>55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15383C6-22D4-EEBA-DD71-E0D589129F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28575</xdr:colOff>
      <xdr:row>22</xdr:row>
      <xdr:rowOff>149285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7B98C90-13F6-900E-B265-0CA310907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34175" cy="43402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485775</xdr:colOff>
      <xdr:row>4</xdr:row>
      <xdr:rowOff>166687</xdr:rowOff>
    </xdr:from>
    <xdr:to>
      <xdr:col>18</xdr:col>
      <xdr:colOff>571501</xdr:colOff>
      <xdr:row>14</xdr:row>
      <xdr:rowOff>114300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7DF2F40-6F57-483B-A926-D0341A457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78105</xdr:colOff>
      <xdr:row>48</xdr:row>
      <xdr:rowOff>13335</xdr:rowOff>
    </xdr:from>
    <xdr:to>
      <xdr:col>21</xdr:col>
      <xdr:colOff>230505</xdr:colOff>
      <xdr:row>68</xdr:row>
      <xdr:rowOff>179069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1288E6F-E794-4A0C-AE93-63D8F2CF9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19</xdr:row>
      <xdr:rowOff>9525</xdr:rowOff>
    </xdr:from>
    <xdr:to>
      <xdr:col>11</xdr:col>
      <xdr:colOff>476250</xdr:colOff>
      <xdr:row>58</xdr:row>
      <xdr:rowOff>38100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A46ED2A-5F1B-4D4F-A554-8E289BCBB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021-4339-4B1D-BED0-18177AAE2ED9}">
  <dimension ref="B1:O498"/>
  <sheetViews>
    <sheetView workbookViewId="0">
      <selection activeCell="C15" sqref="C15"/>
    </sheetView>
  </sheetViews>
  <sheetFormatPr defaultRowHeight="15"/>
  <cols>
    <col min="2" max="2" width="11.42578125" customWidth="1"/>
    <col min="3" max="3" width="9.140625" style="154"/>
    <col min="4" max="4" width="15.28515625" style="33" customWidth="1"/>
    <col min="5" max="5" width="9.42578125" bestFit="1" customWidth="1"/>
    <col min="8" max="9" width="9.140625" style="162"/>
    <col min="10" max="10" width="9.42578125" bestFit="1" customWidth="1"/>
  </cols>
  <sheetData>
    <row r="1" spans="2:14" ht="60.75">
      <c r="B1" s="22" t="s">
        <v>0</v>
      </c>
      <c r="C1" s="151" t="s">
        <v>1</v>
      </c>
      <c r="D1" s="23" t="s">
        <v>2</v>
      </c>
      <c r="E1" t="s">
        <v>3</v>
      </c>
      <c r="F1" t="s">
        <v>4</v>
      </c>
      <c r="G1" t="s">
        <v>5</v>
      </c>
      <c r="H1" s="162" t="s">
        <v>6</v>
      </c>
      <c r="I1" s="162" t="s">
        <v>7</v>
      </c>
      <c r="J1" t="s">
        <v>3</v>
      </c>
    </row>
    <row r="2" spans="2:14">
      <c r="B2" s="25">
        <v>1034.3187021337519</v>
      </c>
      <c r="C2" s="152">
        <v>4.69538654154071E-3</v>
      </c>
      <c r="D2" s="26">
        <f>+B2</f>
        <v>1034.3187021337519</v>
      </c>
      <c r="E2" s="29">
        <v>0.52836538461538463</v>
      </c>
      <c r="F2" s="33">
        <v>6.95</v>
      </c>
      <c r="G2">
        <v>13.11</v>
      </c>
      <c r="H2" s="162">
        <v>9</v>
      </c>
      <c r="I2" s="162">
        <f>+H2-E2</f>
        <v>8.471634615384616</v>
      </c>
      <c r="J2" s="29">
        <v>0.52836538461538496</v>
      </c>
      <c r="N2">
        <v>11.59</v>
      </c>
    </row>
    <row r="3" spans="2:14">
      <c r="B3" s="31">
        <v>242.2839133847674</v>
      </c>
      <c r="C3" s="153">
        <v>5.7952570396684151E-3</v>
      </c>
      <c r="D3" s="32">
        <f>+D2+B3</f>
        <v>1276.6026155185193</v>
      </c>
      <c r="E3" s="29">
        <v>0.52884615384615385</v>
      </c>
      <c r="F3" s="33">
        <v>6.95</v>
      </c>
      <c r="G3">
        <v>13.11</v>
      </c>
      <c r="H3" s="162">
        <v>9</v>
      </c>
      <c r="I3" s="162">
        <f t="shared" ref="I3:I66" si="0">+H3-E3</f>
        <v>8.4711538461538467</v>
      </c>
      <c r="J3" s="29">
        <v>0.52884615384615385</v>
      </c>
      <c r="N3">
        <f>+N2*0.6</f>
        <v>6.9539999999999997</v>
      </c>
    </row>
    <row r="4" spans="2:14">
      <c r="B4" s="31">
        <v>2078.4891433807475</v>
      </c>
      <c r="C4" s="153">
        <v>1.5230753014395967E-2</v>
      </c>
      <c r="D4" s="32">
        <f t="shared" ref="D4:D67" si="1">+D3+B4</f>
        <v>3355.091758899267</v>
      </c>
      <c r="E4" s="29">
        <v>0.56826923076923075</v>
      </c>
      <c r="F4" s="33">
        <v>6.95</v>
      </c>
      <c r="G4">
        <v>13.11</v>
      </c>
      <c r="H4" s="162">
        <v>9</v>
      </c>
      <c r="I4" s="162">
        <f t="shared" si="0"/>
        <v>8.4317307692307697</v>
      </c>
      <c r="J4" s="29">
        <v>0.56826923076923075</v>
      </c>
    </row>
    <row r="5" spans="2:14">
      <c r="B5" s="31">
        <v>30857.751372611747</v>
      </c>
      <c r="C5" s="153">
        <v>0.15531240308827654</v>
      </c>
      <c r="D5" s="32">
        <f t="shared" si="1"/>
        <v>34212.843131511014</v>
      </c>
      <c r="E5" s="29">
        <v>0.57692307692307687</v>
      </c>
      <c r="F5" s="33">
        <v>6.95</v>
      </c>
      <c r="G5">
        <v>13.11</v>
      </c>
      <c r="H5" s="162">
        <v>9</v>
      </c>
      <c r="I5" s="162">
        <f t="shared" si="0"/>
        <v>8.4230769230769234</v>
      </c>
      <c r="J5" s="29">
        <v>0.57692307692307687</v>
      </c>
    </row>
    <row r="6" spans="2:14">
      <c r="B6" s="31">
        <v>2421.1134737936127</v>
      </c>
      <c r="C6" s="153">
        <v>0.16630327427424818</v>
      </c>
      <c r="D6" s="32">
        <f t="shared" si="1"/>
        <v>36633.956605304629</v>
      </c>
      <c r="E6" s="29">
        <v>0.59326923076923077</v>
      </c>
      <c r="F6" s="33">
        <v>6.95</v>
      </c>
      <c r="G6">
        <v>13.11</v>
      </c>
      <c r="H6" s="162">
        <v>9</v>
      </c>
      <c r="I6" s="162">
        <f t="shared" si="0"/>
        <v>8.4067307692307693</v>
      </c>
      <c r="J6" s="29">
        <v>0.59326923076923077</v>
      </c>
    </row>
    <row r="7" spans="2:14">
      <c r="B7" s="31">
        <v>1043.884689808895</v>
      </c>
      <c r="C7" s="153">
        <v>0.17104208651204067</v>
      </c>
      <c r="D7" s="32">
        <f t="shared" si="1"/>
        <v>37677.841295113525</v>
      </c>
      <c r="E7" s="29">
        <v>0.60576923076923073</v>
      </c>
      <c r="F7" s="33">
        <v>6.95</v>
      </c>
      <c r="G7">
        <v>13.11</v>
      </c>
      <c r="H7" s="162">
        <v>9</v>
      </c>
      <c r="I7" s="162">
        <f t="shared" si="0"/>
        <v>8.3942307692307701</v>
      </c>
      <c r="J7" s="29">
        <v>0.60576923076923073</v>
      </c>
    </row>
    <row r="8" spans="2:14">
      <c r="B8" s="31">
        <v>1433.1572142610328</v>
      </c>
      <c r="C8" s="153">
        <v>0.17754803780333139</v>
      </c>
      <c r="D8" s="32">
        <f t="shared" si="1"/>
        <v>39110.998509374556</v>
      </c>
      <c r="E8" s="29">
        <v>0.625</v>
      </c>
      <c r="F8" s="33">
        <v>6.95</v>
      </c>
      <c r="G8">
        <v>13.11</v>
      </c>
      <c r="H8" s="162">
        <v>9</v>
      </c>
      <c r="I8" s="162">
        <f t="shared" si="0"/>
        <v>8.375</v>
      </c>
      <c r="J8" s="29">
        <v>0.625</v>
      </c>
    </row>
    <row r="9" spans="2:14">
      <c r="B9" s="31">
        <v>35048.830063907</v>
      </c>
      <c r="C9" s="153">
        <v>0.33665548180421867</v>
      </c>
      <c r="D9" s="32">
        <f t="shared" si="1"/>
        <v>74159.828573281557</v>
      </c>
      <c r="E9" s="29">
        <v>0.72115384615384615</v>
      </c>
      <c r="F9" s="33">
        <v>6.95</v>
      </c>
      <c r="G9">
        <v>13.11</v>
      </c>
      <c r="H9" s="162">
        <v>9</v>
      </c>
      <c r="I9" s="162">
        <f t="shared" si="0"/>
        <v>8.2788461538461533</v>
      </c>
      <c r="J9" s="29">
        <v>0.72115384615384615</v>
      </c>
    </row>
    <row r="10" spans="2:14">
      <c r="B10" s="31">
        <v>896.16390595715689</v>
      </c>
      <c r="C10" s="153">
        <v>0.34072370171976812</v>
      </c>
      <c r="D10" s="32">
        <f t="shared" si="1"/>
        <v>75055.992479238717</v>
      </c>
      <c r="E10" s="29">
        <v>0.80336538461538465</v>
      </c>
      <c r="F10" s="33">
        <v>6.95</v>
      </c>
      <c r="G10">
        <v>13.11</v>
      </c>
      <c r="H10" s="162">
        <v>9</v>
      </c>
      <c r="I10" s="162">
        <f t="shared" si="0"/>
        <v>8.1966346153846157</v>
      </c>
      <c r="J10" s="29">
        <v>0.80336538461538465</v>
      </c>
    </row>
    <row r="11" spans="2:14">
      <c r="B11" s="31">
        <v>471.79595774663136</v>
      </c>
      <c r="C11" s="153">
        <v>0.34286546362138204</v>
      </c>
      <c r="D11" s="32">
        <f t="shared" si="1"/>
        <v>75527.788436985342</v>
      </c>
      <c r="E11" s="29">
        <v>0.81153846153846154</v>
      </c>
      <c r="F11" s="33">
        <v>6.95</v>
      </c>
      <c r="G11">
        <v>13.11</v>
      </c>
      <c r="H11" s="162">
        <v>9</v>
      </c>
      <c r="I11" s="162">
        <f t="shared" si="0"/>
        <v>8.1884615384615387</v>
      </c>
      <c r="J11" s="29">
        <v>0.81153846153846154</v>
      </c>
    </row>
    <row r="12" spans="2:14">
      <c r="B12" s="31">
        <v>883.97968940225712</v>
      </c>
      <c r="C12" s="153">
        <v>0.34687837214566197</v>
      </c>
      <c r="D12" s="32">
        <f t="shared" si="1"/>
        <v>76411.7681263876</v>
      </c>
      <c r="E12" s="29">
        <v>0.84134615384615385</v>
      </c>
      <c r="F12" s="33">
        <v>6.95</v>
      </c>
      <c r="G12">
        <v>13.11</v>
      </c>
      <c r="H12" s="162">
        <v>9</v>
      </c>
      <c r="I12" s="162">
        <f t="shared" si="0"/>
        <v>8.1586538461538467</v>
      </c>
      <c r="J12" s="29">
        <v>0.84134615384615385</v>
      </c>
    </row>
    <row r="13" spans="2:14">
      <c r="B13" s="31">
        <v>9797.5011886705215</v>
      </c>
      <c r="C13" s="153">
        <v>0.39135504565752099</v>
      </c>
      <c r="D13" s="32">
        <f t="shared" si="1"/>
        <v>86209.269315058118</v>
      </c>
      <c r="E13" s="29">
        <v>0.86538461538461531</v>
      </c>
      <c r="F13" s="33">
        <v>6.95</v>
      </c>
      <c r="G13">
        <v>13.11</v>
      </c>
      <c r="H13" s="162">
        <v>9</v>
      </c>
      <c r="I13" s="162">
        <f t="shared" si="0"/>
        <v>8.134615384615385</v>
      </c>
      <c r="J13" s="29">
        <v>0.86538461538461531</v>
      </c>
    </row>
    <row r="14" spans="2:14">
      <c r="B14" s="31">
        <v>191070.41946852143</v>
      </c>
      <c r="C14" s="153">
        <v>1.2587370955114543</v>
      </c>
      <c r="D14" s="32">
        <f t="shared" si="1"/>
        <v>277279.68878357956</v>
      </c>
      <c r="E14" s="29">
        <v>0.96153846153846145</v>
      </c>
      <c r="F14" s="33">
        <v>6.95</v>
      </c>
      <c r="G14">
        <v>13.11</v>
      </c>
      <c r="H14" s="162">
        <v>9</v>
      </c>
      <c r="I14" s="162">
        <f t="shared" si="0"/>
        <v>8.0384615384615383</v>
      </c>
      <c r="J14" s="29">
        <v>0.96153846153846145</v>
      </c>
    </row>
    <row r="15" spans="2:14">
      <c r="B15" s="31">
        <v>732.31998453300855</v>
      </c>
      <c r="C15" s="153">
        <v>1.2620615306129217</v>
      </c>
      <c r="D15" s="32">
        <f t="shared" si="1"/>
        <v>278012.00876811257</v>
      </c>
      <c r="E15" s="29">
        <v>0.96586538461538463</v>
      </c>
      <c r="F15" s="33">
        <v>6.95</v>
      </c>
      <c r="G15">
        <v>13.11</v>
      </c>
      <c r="H15" s="162">
        <v>9</v>
      </c>
      <c r="I15" s="162">
        <f t="shared" si="0"/>
        <v>8.034134615384616</v>
      </c>
      <c r="J15" s="29">
        <v>0.96586538461538463</v>
      </c>
    </row>
    <row r="16" spans="2:14">
      <c r="B16" s="31">
        <v>2241.2332705772028</v>
      </c>
      <c r="C16" s="153">
        <v>1.2722358187829141</v>
      </c>
      <c r="D16" s="32">
        <f t="shared" si="1"/>
        <v>280253.24203868979</v>
      </c>
      <c r="E16" s="29">
        <v>0.97115384615384615</v>
      </c>
      <c r="F16" s="33">
        <v>6.95</v>
      </c>
      <c r="G16">
        <v>13.11</v>
      </c>
      <c r="H16" s="162">
        <v>9</v>
      </c>
      <c r="I16" s="162">
        <f t="shared" si="0"/>
        <v>8.0288461538461533</v>
      </c>
      <c r="J16" s="29">
        <v>0.97115384615384615</v>
      </c>
    </row>
    <row r="17" spans="2:10">
      <c r="B17" s="31">
        <v>182.35341983045353</v>
      </c>
      <c r="C17" s="153">
        <v>1.2730636291971602</v>
      </c>
      <c r="D17" s="32">
        <f t="shared" si="1"/>
        <v>280435.59545852023</v>
      </c>
      <c r="E17" s="29">
        <v>1.0326923076923076</v>
      </c>
      <c r="F17" s="33">
        <v>6.95</v>
      </c>
      <c r="G17">
        <v>13.11</v>
      </c>
      <c r="H17" s="162">
        <v>9</v>
      </c>
      <c r="I17" s="162">
        <f t="shared" si="0"/>
        <v>7.967307692307692</v>
      </c>
      <c r="J17" s="29">
        <v>1.0326923076923076</v>
      </c>
    </row>
    <row r="18" spans="2:10">
      <c r="B18" s="31">
        <v>337.74242482793278</v>
      </c>
      <c r="C18" s="153">
        <v>1.2745968425411451</v>
      </c>
      <c r="D18" s="32">
        <f t="shared" si="1"/>
        <v>280773.33788334817</v>
      </c>
      <c r="E18" s="29">
        <v>1.0384615384615385</v>
      </c>
      <c r="F18" s="33">
        <v>6.95</v>
      </c>
      <c r="G18">
        <v>13.11</v>
      </c>
      <c r="H18" s="162">
        <v>9</v>
      </c>
      <c r="I18" s="162">
        <f t="shared" si="0"/>
        <v>7.9615384615384617</v>
      </c>
      <c r="J18" s="29">
        <v>1.0384615384615385</v>
      </c>
    </row>
    <row r="19" spans="2:10">
      <c r="B19" s="31">
        <v>11445.154429383148</v>
      </c>
      <c r="C19" s="153">
        <v>1.3265531921292544</v>
      </c>
      <c r="D19" s="32">
        <f t="shared" si="1"/>
        <v>292218.49231273134</v>
      </c>
      <c r="E19" s="29">
        <v>1.0576923076923077</v>
      </c>
      <c r="F19" s="33">
        <v>6.95</v>
      </c>
      <c r="G19">
        <v>13.11</v>
      </c>
      <c r="H19" s="162">
        <v>9</v>
      </c>
      <c r="I19" s="162">
        <f t="shared" si="0"/>
        <v>7.9423076923076925</v>
      </c>
      <c r="J19" s="29">
        <v>1.0576923076923077</v>
      </c>
    </row>
    <row r="20" spans="2:10">
      <c r="B20" s="31">
        <v>281.4272487503473</v>
      </c>
      <c r="C20" s="153">
        <v>1.3278307574613704</v>
      </c>
      <c r="D20" s="32">
        <f t="shared" si="1"/>
        <v>292499.91956148169</v>
      </c>
      <c r="E20" s="29">
        <v>1.0682692307692307</v>
      </c>
      <c r="F20" s="33">
        <v>6.95</v>
      </c>
      <c r="G20">
        <v>13.11</v>
      </c>
      <c r="H20" s="162">
        <v>9</v>
      </c>
      <c r="I20" s="162">
        <f t="shared" si="0"/>
        <v>7.9317307692307697</v>
      </c>
      <c r="J20" s="29">
        <v>1.0682692307692307</v>
      </c>
    </row>
    <row r="21" spans="2:10">
      <c r="B21" s="31">
        <v>1629.3850668563248</v>
      </c>
      <c r="C21" s="153">
        <v>1.3352275034528349</v>
      </c>
      <c r="D21" s="32">
        <f t="shared" si="1"/>
        <v>294129.30462833802</v>
      </c>
      <c r="E21" s="29">
        <v>1.1365384615384615</v>
      </c>
      <c r="F21" s="33">
        <v>6.95</v>
      </c>
      <c r="G21">
        <v>13.11</v>
      </c>
      <c r="H21" s="162">
        <v>9</v>
      </c>
      <c r="I21" s="162">
        <f t="shared" si="0"/>
        <v>7.8634615384615385</v>
      </c>
      <c r="J21" s="29">
        <v>1.1365384615384615</v>
      </c>
    </row>
    <row r="22" spans="2:10">
      <c r="B22" s="31">
        <v>16455.293313345494</v>
      </c>
      <c r="C22" s="153">
        <v>1.4099278473615307</v>
      </c>
      <c r="D22" s="32">
        <f t="shared" si="1"/>
        <v>310584.59794168349</v>
      </c>
      <c r="E22" s="29">
        <v>1.2019230769230771</v>
      </c>
      <c r="F22" s="33">
        <v>6.95</v>
      </c>
      <c r="G22">
        <v>13.11</v>
      </c>
      <c r="H22" s="162">
        <v>9</v>
      </c>
      <c r="I22" s="162">
        <f t="shared" si="0"/>
        <v>7.7980769230769234</v>
      </c>
      <c r="J22" s="29">
        <v>1.2019230769230771</v>
      </c>
    </row>
    <row r="23" spans="2:10">
      <c r="B23" s="31">
        <v>303.03685851976672</v>
      </c>
      <c r="C23" s="153">
        <v>1.4113035115394568</v>
      </c>
      <c r="D23" s="32">
        <f t="shared" si="1"/>
        <v>310887.63480020326</v>
      </c>
      <c r="E23" s="29">
        <v>1.2115384615384615</v>
      </c>
      <c r="F23" s="33">
        <v>6.95</v>
      </c>
      <c r="G23">
        <v>13.11</v>
      </c>
      <c r="H23" s="162">
        <v>9</v>
      </c>
      <c r="I23" s="162">
        <f t="shared" si="0"/>
        <v>7.7884615384615383</v>
      </c>
      <c r="J23" s="29">
        <v>1.2115384615384615</v>
      </c>
    </row>
    <row r="24" spans="2:10">
      <c r="B24" s="31">
        <v>3398.5453944099354</v>
      </c>
      <c r="C24" s="153">
        <v>1.4267315263987144</v>
      </c>
      <c r="D24" s="32">
        <f t="shared" si="1"/>
        <v>314286.18019461317</v>
      </c>
      <c r="E24" s="29">
        <v>1.2173076923076924</v>
      </c>
      <c r="F24" s="33">
        <v>6.95</v>
      </c>
      <c r="G24">
        <v>13.11</v>
      </c>
      <c r="H24" s="162">
        <v>9</v>
      </c>
      <c r="I24" s="162">
        <f t="shared" si="0"/>
        <v>7.782692307692308</v>
      </c>
      <c r="J24" s="29">
        <v>1.2173076923076924</v>
      </c>
    </row>
    <row r="25" spans="2:10">
      <c r="B25" s="31">
        <v>1041.0366435871574</v>
      </c>
      <c r="C25" s="153">
        <v>1.4314574096641586</v>
      </c>
      <c r="D25" s="32">
        <f t="shared" si="1"/>
        <v>315327.21683820034</v>
      </c>
      <c r="E25" s="29">
        <v>1.2985576923076922</v>
      </c>
      <c r="F25" s="33">
        <v>6.95</v>
      </c>
      <c r="G25">
        <v>13.11</v>
      </c>
      <c r="H25" s="162">
        <v>9</v>
      </c>
      <c r="I25" s="162">
        <f t="shared" si="0"/>
        <v>7.7014423076923073</v>
      </c>
      <c r="J25" s="29">
        <v>1.2985576923076922</v>
      </c>
    </row>
    <row r="26" spans="2:10">
      <c r="B26" s="31">
        <v>8031.0270534306692</v>
      </c>
      <c r="C26" s="153">
        <v>1.4679150085296111</v>
      </c>
      <c r="D26" s="32">
        <f t="shared" si="1"/>
        <v>323358.24389163102</v>
      </c>
      <c r="E26" s="29">
        <v>1.3798076923076923</v>
      </c>
      <c r="F26" s="33">
        <v>6.95</v>
      </c>
      <c r="G26">
        <v>13.11</v>
      </c>
      <c r="H26" s="162">
        <v>9</v>
      </c>
      <c r="I26" s="162">
        <f t="shared" si="0"/>
        <v>7.6201923076923075</v>
      </c>
      <c r="J26" s="29">
        <v>1.3798076923076923</v>
      </c>
    </row>
    <row r="27" spans="2:10">
      <c r="B27" s="31">
        <v>26278.338321653097</v>
      </c>
      <c r="C27" s="153">
        <v>1.5872079845098401</v>
      </c>
      <c r="D27" s="32">
        <f t="shared" si="1"/>
        <v>349636.5822132841</v>
      </c>
      <c r="E27" s="29">
        <v>1.4423076923076923</v>
      </c>
      <c r="F27" s="33">
        <v>6.95</v>
      </c>
      <c r="G27">
        <v>13.11</v>
      </c>
      <c r="H27" s="162">
        <v>9</v>
      </c>
      <c r="I27" s="162">
        <f t="shared" si="0"/>
        <v>7.5576923076923075</v>
      </c>
      <c r="J27" s="29">
        <v>1.4423076923076923</v>
      </c>
    </row>
    <row r="28" spans="2:10">
      <c r="B28" s="31">
        <v>1221.793092858301</v>
      </c>
      <c r="C28" s="153">
        <v>1.592754428592229</v>
      </c>
      <c r="D28" s="32">
        <f t="shared" si="1"/>
        <v>350858.37530614238</v>
      </c>
      <c r="E28" s="29">
        <v>1.5</v>
      </c>
      <c r="F28" s="33">
        <v>6.95</v>
      </c>
      <c r="G28">
        <v>13.11</v>
      </c>
      <c r="H28" s="162">
        <v>9</v>
      </c>
      <c r="I28" s="162">
        <f t="shared" si="0"/>
        <v>7.5</v>
      </c>
      <c r="J28" s="29">
        <v>1.5</v>
      </c>
    </row>
    <row r="29" spans="2:10">
      <c r="B29" s="31">
        <v>9992.2200332050124</v>
      </c>
      <c r="C29" s="153">
        <v>1.6381150465209544</v>
      </c>
      <c r="D29" s="32">
        <f t="shared" si="1"/>
        <v>360850.59533934738</v>
      </c>
      <c r="E29" s="29">
        <v>1.5576923076923077</v>
      </c>
      <c r="F29" s="33">
        <v>6.95</v>
      </c>
      <c r="G29">
        <v>13.11</v>
      </c>
      <c r="H29" s="162">
        <v>9</v>
      </c>
      <c r="I29" s="162">
        <f t="shared" si="0"/>
        <v>7.4423076923076925</v>
      </c>
      <c r="J29" s="29">
        <v>1.5576923076923077</v>
      </c>
    </row>
    <row r="30" spans="2:10">
      <c r="B30" s="31">
        <v>800.59217284978911</v>
      </c>
      <c r="C30" s="153">
        <v>1.6417494096103071</v>
      </c>
      <c r="D30" s="32">
        <f t="shared" si="1"/>
        <v>361651.18751219718</v>
      </c>
      <c r="E30" s="29">
        <v>1.5865384615384615</v>
      </c>
      <c r="F30" s="33">
        <v>6.95</v>
      </c>
      <c r="G30">
        <v>13.11</v>
      </c>
      <c r="H30" s="162">
        <v>9</v>
      </c>
      <c r="I30" s="162">
        <f t="shared" si="0"/>
        <v>7.4134615384615383</v>
      </c>
      <c r="J30" s="29">
        <v>1.5865384615384615</v>
      </c>
    </row>
    <row r="31" spans="2:10">
      <c r="B31" s="31">
        <v>2407.1375852574502</v>
      </c>
      <c r="C31" s="153">
        <v>1.6526768359423829</v>
      </c>
      <c r="D31" s="32">
        <f t="shared" si="1"/>
        <v>364058.32509745465</v>
      </c>
      <c r="E31" s="29">
        <v>1.6072115384615384</v>
      </c>
      <c r="F31" s="33">
        <v>6.95</v>
      </c>
      <c r="G31">
        <v>13.11</v>
      </c>
      <c r="H31" s="162">
        <v>9</v>
      </c>
      <c r="I31" s="162">
        <f t="shared" si="0"/>
        <v>7.392788461538462</v>
      </c>
      <c r="J31" s="29">
        <v>1.6072115384615384</v>
      </c>
    </row>
    <row r="32" spans="2:10">
      <c r="B32" s="31">
        <v>2516.153420558594</v>
      </c>
      <c r="C32" s="153">
        <v>1.6640991498606847</v>
      </c>
      <c r="D32" s="32">
        <f t="shared" si="1"/>
        <v>366574.47851801326</v>
      </c>
      <c r="E32" s="29">
        <v>1.6211538461538459</v>
      </c>
      <c r="F32" s="33">
        <v>6.95</v>
      </c>
      <c r="G32">
        <v>13.11</v>
      </c>
      <c r="H32" s="162">
        <v>9</v>
      </c>
      <c r="I32" s="162">
        <f t="shared" si="0"/>
        <v>7.3788461538461538</v>
      </c>
      <c r="J32" s="29">
        <v>1.6211538461538459</v>
      </c>
    </row>
    <row r="33" spans="2:10">
      <c r="B33" s="31">
        <v>12023.739005067619</v>
      </c>
      <c r="C33" s="153">
        <v>1.7186820382749872</v>
      </c>
      <c r="D33" s="32">
        <f t="shared" si="1"/>
        <v>378598.21752308088</v>
      </c>
      <c r="E33" s="29">
        <v>1.6235576923076924</v>
      </c>
      <c r="F33" s="33">
        <v>6.95</v>
      </c>
      <c r="G33">
        <v>13.11</v>
      </c>
      <c r="H33" s="162">
        <v>9</v>
      </c>
      <c r="I33" s="162">
        <f t="shared" si="0"/>
        <v>7.376442307692308</v>
      </c>
      <c r="J33" s="29">
        <v>1.6235576923076924</v>
      </c>
    </row>
    <row r="34" spans="2:10">
      <c r="B34" s="31">
        <v>8187.3568361026382</v>
      </c>
      <c r="C34" s="153">
        <v>1.755849310818471</v>
      </c>
      <c r="D34" s="32">
        <f t="shared" si="1"/>
        <v>386785.57435918349</v>
      </c>
      <c r="E34" s="29">
        <v>1.6826923076923077</v>
      </c>
      <c r="F34" s="33">
        <v>6.95</v>
      </c>
      <c r="G34">
        <v>13.11</v>
      </c>
      <c r="H34" s="162">
        <v>9</v>
      </c>
      <c r="I34" s="162">
        <f t="shared" si="0"/>
        <v>7.3173076923076925</v>
      </c>
      <c r="J34" s="29">
        <v>1.6826923076923077</v>
      </c>
    </row>
    <row r="35" spans="2:10">
      <c r="B35" s="31">
        <v>4711.3491044405455</v>
      </c>
      <c r="C35" s="153">
        <v>1.7772369209736911</v>
      </c>
      <c r="D35" s="32">
        <f t="shared" si="1"/>
        <v>391496.92346362403</v>
      </c>
      <c r="E35" s="29">
        <v>1.7043269230769229</v>
      </c>
      <c r="F35" s="33">
        <v>6.95</v>
      </c>
      <c r="G35">
        <v>13.11</v>
      </c>
      <c r="H35" s="162">
        <v>9</v>
      </c>
      <c r="I35" s="162">
        <f t="shared" si="0"/>
        <v>7.2956730769230766</v>
      </c>
      <c r="J35" s="29">
        <v>1.7043269230769229</v>
      </c>
    </row>
    <row r="36" spans="2:10">
      <c r="B36" s="31">
        <v>9749.9167368618619</v>
      </c>
      <c r="C36" s="153">
        <v>1.8214975804135354</v>
      </c>
      <c r="D36" s="32">
        <f t="shared" si="1"/>
        <v>401246.84020048589</v>
      </c>
      <c r="E36" s="29">
        <v>1.7307692307692306</v>
      </c>
      <c r="F36" s="33">
        <v>6.95</v>
      </c>
      <c r="G36">
        <v>13.11</v>
      </c>
      <c r="H36" s="162">
        <v>9</v>
      </c>
      <c r="I36" s="162">
        <f t="shared" si="0"/>
        <v>7.2692307692307692</v>
      </c>
      <c r="J36" s="29">
        <v>1.7307692307692306</v>
      </c>
    </row>
    <row r="37" spans="2:10">
      <c r="B37" s="31">
        <v>3625.0287002063692</v>
      </c>
      <c r="C37" s="153">
        <v>1.837953737434127</v>
      </c>
      <c r="D37" s="32">
        <f t="shared" si="1"/>
        <v>404871.86890069227</v>
      </c>
      <c r="E37" s="29">
        <v>1.8269230769230771</v>
      </c>
      <c r="F37" s="33">
        <v>6.95</v>
      </c>
      <c r="G37">
        <v>13.11</v>
      </c>
      <c r="H37" s="162">
        <v>9</v>
      </c>
      <c r="I37" s="162">
        <f t="shared" si="0"/>
        <v>7.1730769230769234</v>
      </c>
      <c r="J37" s="29">
        <v>1.8269230769230771</v>
      </c>
    </row>
    <row r="38" spans="2:10">
      <c r="B38" s="31">
        <v>4668.0847724031191</v>
      </c>
      <c r="C38" s="153">
        <v>1.8591449451053177</v>
      </c>
      <c r="D38" s="32">
        <f t="shared" si="1"/>
        <v>409539.95367309538</v>
      </c>
      <c r="E38" s="29">
        <v>1.866826923076923</v>
      </c>
      <c r="F38" s="33">
        <v>6.95</v>
      </c>
      <c r="G38">
        <v>13.11</v>
      </c>
      <c r="H38" s="162">
        <v>9</v>
      </c>
      <c r="I38" s="162">
        <f t="shared" si="0"/>
        <v>7.133173076923077</v>
      </c>
      <c r="J38" s="29">
        <v>1.866826923076923</v>
      </c>
    </row>
    <row r="39" spans="2:10">
      <c r="B39" s="31">
        <v>1767.4646423017577</v>
      </c>
      <c r="C39" s="153">
        <v>1.8671685162512255</v>
      </c>
      <c r="D39" s="32">
        <f t="shared" si="1"/>
        <v>411307.41831539717</v>
      </c>
      <c r="E39" s="29">
        <v>1.875</v>
      </c>
      <c r="F39" s="33">
        <v>6.95</v>
      </c>
      <c r="G39">
        <v>13.11</v>
      </c>
      <c r="H39" s="162">
        <v>9</v>
      </c>
      <c r="I39" s="162">
        <f t="shared" si="0"/>
        <v>7.125</v>
      </c>
      <c r="J39" s="29">
        <v>1.875</v>
      </c>
    </row>
    <row r="40" spans="2:10">
      <c r="B40" s="31">
        <v>17838.662499057176</v>
      </c>
      <c r="C40" s="153">
        <v>1.9481487940363684</v>
      </c>
      <c r="D40" s="32">
        <f t="shared" si="1"/>
        <v>429146.08081445436</v>
      </c>
      <c r="E40" s="29">
        <v>1.9230769230769229</v>
      </c>
      <c r="F40" s="33">
        <v>6.95</v>
      </c>
      <c r="G40">
        <v>13.11</v>
      </c>
      <c r="H40" s="162">
        <v>9</v>
      </c>
      <c r="I40" s="162">
        <f t="shared" si="0"/>
        <v>7.0769230769230766</v>
      </c>
      <c r="J40" s="29">
        <v>1.9230769230769229</v>
      </c>
    </row>
    <row r="41" spans="2:10">
      <c r="B41" s="31">
        <v>5679.8748056534805</v>
      </c>
      <c r="C41" s="153">
        <v>1.9739331172484349</v>
      </c>
      <c r="D41" s="32">
        <f t="shared" si="1"/>
        <v>434825.95562010782</v>
      </c>
      <c r="E41" s="29">
        <v>2.0192307692307692</v>
      </c>
      <c r="F41" s="33">
        <v>6.95</v>
      </c>
      <c r="G41">
        <v>13.11</v>
      </c>
      <c r="H41" s="162">
        <v>9</v>
      </c>
      <c r="I41" s="162">
        <f t="shared" si="0"/>
        <v>6.9807692307692308</v>
      </c>
      <c r="J41" s="29">
        <v>2.0192307692307692</v>
      </c>
    </row>
    <row r="42" spans="2:10">
      <c r="B42" s="31">
        <v>26090.083123308003</v>
      </c>
      <c r="C42" s="153">
        <v>2.0923714911385529</v>
      </c>
      <c r="D42" s="32">
        <f t="shared" si="1"/>
        <v>460916.03874341585</v>
      </c>
      <c r="E42" s="29">
        <v>2.0293269230769231</v>
      </c>
      <c r="F42" s="33">
        <v>6.95</v>
      </c>
      <c r="G42">
        <v>13.11</v>
      </c>
      <c r="H42" s="162">
        <v>9</v>
      </c>
      <c r="I42" s="162">
        <f t="shared" si="0"/>
        <v>6.9706730769230774</v>
      </c>
      <c r="J42" s="29">
        <v>2.0293269230769231</v>
      </c>
    </row>
    <row r="43" spans="2:10">
      <c r="B43" s="31">
        <v>5180.4492180400048</v>
      </c>
      <c r="C43" s="153">
        <v>2.1158886251585995</v>
      </c>
      <c r="D43" s="32">
        <f t="shared" si="1"/>
        <v>466096.48796145583</v>
      </c>
      <c r="E43" s="29">
        <v>2.1634615384615383</v>
      </c>
      <c r="F43" s="33">
        <v>6.95</v>
      </c>
      <c r="G43">
        <v>13.11</v>
      </c>
      <c r="H43" s="162">
        <v>9</v>
      </c>
      <c r="I43" s="162">
        <f t="shared" si="0"/>
        <v>6.8365384615384617</v>
      </c>
      <c r="J43" s="29">
        <v>2.1634615384615383</v>
      </c>
    </row>
    <row r="44" spans="2:10">
      <c r="B44" s="31">
        <v>1556.4412232544255</v>
      </c>
      <c r="C44" s="153">
        <v>2.1229542357458309</v>
      </c>
      <c r="D44" s="32">
        <f t="shared" si="1"/>
        <v>467652.92918471026</v>
      </c>
      <c r="E44" s="29">
        <v>2.2725961538461541</v>
      </c>
      <c r="F44" s="33">
        <v>6.95</v>
      </c>
      <c r="G44">
        <v>13.11</v>
      </c>
      <c r="H44" s="162">
        <v>9</v>
      </c>
      <c r="I44" s="162">
        <f t="shared" si="0"/>
        <v>6.7274038461538463</v>
      </c>
      <c r="J44" s="29">
        <v>2.2725961538461541</v>
      </c>
    </row>
    <row r="45" spans="2:10">
      <c r="B45" s="31">
        <v>21382.576915981364</v>
      </c>
      <c r="C45" s="153">
        <v>2.2200224446718018</v>
      </c>
      <c r="D45" s="32">
        <f t="shared" si="1"/>
        <v>489035.50610069162</v>
      </c>
      <c r="E45" s="29">
        <v>2.3076923076923075</v>
      </c>
      <c r="F45" s="33">
        <v>6.95</v>
      </c>
      <c r="G45">
        <v>13.11</v>
      </c>
      <c r="H45" s="162">
        <v>9</v>
      </c>
      <c r="I45" s="162">
        <f t="shared" si="0"/>
        <v>6.6923076923076925</v>
      </c>
      <c r="J45" s="29">
        <v>2.3076923076923075</v>
      </c>
    </row>
    <row r="46" spans="2:10">
      <c r="B46" s="31">
        <v>730.5421055603224</v>
      </c>
      <c r="C46" s="153">
        <v>2.2233388089252957</v>
      </c>
      <c r="D46" s="32">
        <f t="shared" si="1"/>
        <v>489766.04820625193</v>
      </c>
      <c r="E46" s="29">
        <v>2.3557692307692308</v>
      </c>
      <c r="F46" s="33">
        <v>6.95</v>
      </c>
      <c r="G46">
        <v>13.11</v>
      </c>
      <c r="H46" s="162">
        <v>9</v>
      </c>
      <c r="I46" s="162">
        <f t="shared" si="0"/>
        <v>6.6442307692307692</v>
      </c>
      <c r="J46" s="29">
        <v>2.3557692307692308</v>
      </c>
    </row>
    <row r="47" spans="2:10">
      <c r="B47" s="31">
        <v>149365.48062308889</v>
      </c>
      <c r="C47" s="153">
        <v>2.9013973860752618</v>
      </c>
      <c r="D47" s="32">
        <f t="shared" si="1"/>
        <v>639131.52882934082</v>
      </c>
      <c r="E47" s="29">
        <v>2.4038461538461542</v>
      </c>
      <c r="F47" s="33">
        <v>6.95</v>
      </c>
      <c r="G47">
        <v>13.11</v>
      </c>
      <c r="H47" s="162">
        <v>9</v>
      </c>
      <c r="I47" s="162">
        <f t="shared" si="0"/>
        <v>6.5961538461538458</v>
      </c>
      <c r="J47" s="29">
        <v>2.4038461538461542</v>
      </c>
    </row>
    <row r="48" spans="2:10">
      <c r="B48" s="31">
        <v>62528.438493227019</v>
      </c>
      <c r="C48" s="153">
        <v>3.1852510841269175</v>
      </c>
      <c r="D48" s="32">
        <f t="shared" si="1"/>
        <v>701659.96732256783</v>
      </c>
      <c r="E48" s="29">
        <v>2.4350961538461542</v>
      </c>
      <c r="F48" s="33">
        <v>6.95</v>
      </c>
      <c r="G48">
        <v>13.11</v>
      </c>
      <c r="H48" s="162">
        <v>9</v>
      </c>
      <c r="I48" s="162">
        <f t="shared" si="0"/>
        <v>6.5649038461538458</v>
      </c>
      <c r="J48" s="29">
        <v>2.4350961538461542</v>
      </c>
    </row>
    <row r="49" spans="2:10">
      <c r="B49" s="31">
        <v>1336.6592798743193</v>
      </c>
      <c r="C49" s="153">
        <v>3.1913189740146279</v>
      </c>
      <c r="D49" s="32">
        <f t="shared" si="1"/>
        <v>702996.62660244212</v>
      </c>
      <c r="E49" s="29">
        <v>2.4519230769230771</v>
      </c>
      <c r="F49" s="33">
        <v>6.95</v>
      </c>
      <c r="G49">
        <v>13.11</v>
      </c>
      <c r="H49" s="162">
        <v>9</v>
      </c>
      <c r="I49" s="162">
        <f t="shared" si="0"/>
        <v>6.5480769230769234</v>
      </c>
      <c r="J49" s="29">
        <v>2.4519230769230771</v>
      </c>
    </row>
    <row r="50" spans="2:10">
      <c r="B50" s="31">
        <v>7071.8074168592193</v>
      </c>
      <c r="C50" s="153">
        <v>3.2234221055745507</v>
      </c>
      <c r="D50" s="32">
        <f t="shared" si="1"/>
        <v>710068.43401930132</v>
      </c>
      <c r="E50" s="29">
        <v>2.5961538461538458</v>
      </c>
      <c r="F50" s="33">
        <v>6.95</v>
      </c>
      <c r="G50">
        <v>13.11</v>
      </c>
      <c r="H50" s="162">
        <v>9</v>
      </c>
      <c r="I50" s="162">
        <f t="shared" si="0"/>
        <v>6.4038461538461542</v>
      </c>
      <c r="J50" s="29">
        <v>2.5961538461538458</v>
      </c>
    </row>
    <row r="51" spans="2:10">
      <c r="B51" s="31">
        <v>6729.7049126122311</v>
      </c>
      <c r="C51" s="153">
        <v>3.2539722308019421</v>
      </c>
      <c r="D51" s="32">
        <f t="shared" si="1"/>
        <v>716798.13893191353</v>
      </c>
      <c r="E51" s="29">
        <v>2.6442307692307692</v>
      </c>
      <c r="F51" s="33">
        <v>6.95</v>
      </c>
      <c r="G51">
        <v>13.11</v>
      </c>
      <c r="H51" s="162">
        <v>9</v>
      </c>
      <c r="I51" s="162">
        <f t="shared" si="0"/>
        <v>6.3557692307692308</v>
      </c>
      <c r="J51" s="29">
        <v>2.6442307692307692</v>
      </c>
    </row>
    <row r="52" spans="2:10">
      <c r="B52" s="31">
        <v>1930.0380693032723</v>
      </c>
      <c r="C52" s="153">
        <v>3.2627338192336057</v>
      </c>
      <c r="D52" s="32">
        <f t="shared" si="1"/>
        <v>718728.1770012168</v>
      </c>
      <c r="E52" s="29">
        <v>2.6538461538461542</v>
      </c>
      <c r="F52" s="33">
        <v>6.95</v>
      </c>
      <c r="G52">
        <v>13.11</v>
      </c>
      <c r="H52" s="162">
        <v>9</v>
      </c>
      <c r="I52" s="162">
        <f t="shared" si="0"/>
        <v>6.3461538461538458</v>
      </c>
      <c r="J52" s="29">
        <v>2.6538461538461542</v>
      </c>
    </row>
    <row r="53" spans="2:10">
      <c r="B53" s="31">
        <v>3018.4229417720539</v>
      </c>
      <c r="C53" s="153">
        <v>3.2764362326466441</v>
      </c>
      <c r="D53" s="32">
        <f t="shared" si="1"/>
        <v>721746.59994298883</v>
      </c>
      <c r="E53" s="29">
        <v>2.6783653846153848</v>
      </c>
      <c r="F53" s="33">
        <v>6.95</v>
      </c>
      <c r="G53">
        <v>13.11</v>
      </c>
      <c r="H53" s="162">
        <v>9</v>
      </c>
      <c r="I53" s="162">
        <f t="shared" si="0"/>
        <v>6.3216346153846157</v>
      </c>
      <c r="J53" s="29">
        <v>2.6783653846153848</v>
      </c>
    </row>
    <row r="54" spans="2:10">
      <c r="B54" s="31">
        <v>469.80074349373513</v>
      </c>
      <c r="C54" s="153">
        <v>3.2785689370864417</v>
      </c>
      <c r="D54" s="32">
        <f t="shared" si="1"/>
        <v>722216.40068648255</v>
      </c>
      <c r="E54" s="29">
        <v>2.7403846153846154</v>
      </c>
      <c r="F54" s="33">
        <v>6.95</v>
      </c>
      <c r="G54">
        <v>13.11</v>
      </c>
      <c r="H54" s="162">
        <v>9</v>
      </c>
      <c r="I54" s="162">
        <f t="shared" si="0"/>
        <v>6.259615384615385</v>
      </c>
      <c r="J54" s="29">
        <v>2.7403846153846154</v>
      </c>
    </row>
    <row r="55" spans="2:10">
      <c r="B55" s="31">
        <v>1186.2730057039162</v>
      </c>
      <c r="C55" s="153">
        <v>3.2839541344091665</v>
      </c>
      <c r="D55" s="32">
        <f t="shared" si="1"/>
        <v>723402.67369218648</v>
      </c>
      <c r="E55" s="29">
        <v>2.7692307692307692</v>
      </c>
      <c r="F55" s="33">
        <v>6.95</v>
      </c>
      <c r="G55">
        <v>13.11</v>
      </c>
      <c r="H55" s="162">
        <v>9</v>
      </c>
      <c r="I55" s="162">
        <f t="shared" si="0"/>
        <v>6.2307692307692308</v>
      </c>
      <c r="J55" s="29">
        <v>2.7692307692307692</v>
      </c>
    </row>
    <row r="56" spans="2:10">
      <c r="B56" s="31">
        <v>2326.9110868660655</v>
      </c>
      <c r="C56" s="153">
        <v>3.2945173650440704</v>
      </c>
      <c r="D56" s="32">
        <f t="shared" si="1"/>
        <v>725729.58477905253</v>
      </c>
      <c r="E56" s="29">
        <v>2.7884615384615383</v>
      </c>
      <c r="F56" s="33">
        <v>6.95</v>
      </c>
      <c r="G56">
        <v>13.11</v>
      </c>
      <c r="H56" s="162">
        <v>9</v>
      </c>
      <c r="I56" s="162">
        <f t="shared" si="0"/>
        <v>6.2115384615384617</v>
      </c>
      <c r="J56" s="29">
        <v>2.7884615384615383</v>
      </c>
    </row>
    <row r="57" spans="2:10">
      <c r="B57" s="31">
        <v>352.42363654959155</v>
      </c>
      <c r="C57" s="153">
        <v>3.2961172251225563</v>
      </c>
      <c r="D57" s="32">
        <f t="shared" si="1"/>
        <v>726082.00841560215</v>
      </c>
      <c r="E57" s="29">
        <v>2.8163461538461538</v>
      </c>
      <c r="F57" s="33">
        <v>6.95</v>
      </c>
      <c r="G57">
        <v>13.11</v>
      </c>
      <c r="H57" s="162">
        <v>9</v>
      </c>
      <c r="I57" s="162">
        <f t="shared" si="0"/>
        <v>6.1836538461538462</v>
      </c>
      <c r="J57" s="29">
        <v>2.8163461538461538</v>
      </c>
    </row>
    <row r="58" spans="2:10">
      <c r="B58" s="31">
        <v>28733.514996351016</v>
      </c>
      <c r="C58" s="153">
        <v>3.4265557053769511</v>
      </c>
      <c r="D58" s="32">
        <f t="shared" si="1"/>
        <v>754815.52341195312</v>
      </c>
      <c r="E58" s="29">
        <v>2.8408653846153848</v>
      </c>
      <c r="F58" s="33">
        <v>6.95</v>
      </c>
      <c r="G58">
        <v>13.11</v>
      </c>
      <c r="H58" s="162">
        <v>9</v>
      </c>
      <c r="I58" s="162">
        <f t="shared" si="0"/>
        <v>6.1591346153846152</v>
      </c>
      <c r="J58" s="29">
        <v>2.8408653846153848</v>
      </c>
    </row>
    <row r="59" spans="2:10">
      <c r="B59" s="31">
        <v>78273.025702835468</v>
      </c>
      <c r="C59" s="153">
        <v>3.781883430470371</v>
      </c>
      <c r="D59" s="32">
        <f t="shared" si="1"/>
        <v>833088.54911478865</v>
      </c>
      <c r="E59" s="29">
        <v>2.8846153846153846</v>
      </c>
      <c r="F59" s="33">
        <v>6.95</v>
      </c>
      <c r="G59">
        <v>13.11</v>
      </c>
      <c r="H59" s="162">
        <v>9</v>
      </c>
      <c r="I59" s="162">
        <f t="shared" si="0"/>
        <v>6.115384615384615</v>
      </c>
      <c r="J59" s="29">
        <v>2.8846153846153846</v>
      </c>
    </row>
    <row r="60" spans="2:10">
      <c r="B60" s="31">
        <v>1564.8109146820589</v>
      </c>
      <c r="C60" s="153">
        <v>3.7889870360550875</v>
      </c>
      <c r="D60" s="32">
        <f t="shared" si="1"/>
        <v>834653.36002947076</v>
      </c>
      <c r="E60" s="29">
        <v>3.0033653846153845</v>
      </c>
      <c r="F60" s="33">
        <v>6.95</v>
      </c>
      <c r="G60">
        <v>13.11</v>
      </c>
      <c r="H60" s="162">
        <v>9</v>
      </c>
      <c r="I60" s="162">
        <f t="shared" si="0"/>
        <v>5.9966346153846155</v>
      </c>
      <c r="J60" s="29">
        <v>3.0033653846153845</v>
      </c>
    </row>
    <row r="61" spans="2:10">
      <c r="B61" s="31">
        <v>401.66633646140349</v>
      </c>
      <c r="C61" s="153">
        <v>3.7908104379780343</v>
      </c>
      <c r="D61" s="32">
        <f t="shared" si="1"/>
        <v>835055.02636593219</v>
      </c>
      <c r="E61" s="29">
        <v>3.0846153846153848</v>
      </c>
      <c r="F61" s="33">
        <v>6.95</v>
      </c>
      <c r="G61">
        <v>13.11</v>
      </c>
      <c r="H61" s="162">
        <v>9</v>
      </c>
      <c r="I61" s="162">
        <f t="shared" si="0"/>
        <v>5.9153846153846157</v>
      </c>
      <c r="J61" s="29">
        <v>3.0846153846153848</v>
      </c>
    </row>
    <row r="62" spans="2:10">
      <c r="B62" s="31">
        <v>2104.3775528782594</v>
      </c>
      <c r="C62" s="153">
        <v>3.8003634568103553</v>
      </c>
      <c r="D62" s="32">
        <f t="shared" si="1"/>
        <v>837159.40391881042</v>
      </c>
      <c r="E62" s="29">
        <v>3.0923076923076924</v>
      </c>
      <c r="F62" s="33">
        <v>6.95</v>
      </c>
      <c r="G62">
        <v>13.11</v>
      </c>
      <c r="H62" s="162">
        <v>9</v>
      </c>
      <c r="I62" s="162">
        <f t="shared" si="0"/>
        <v>5.907692307692308</v>
      </c>
      <c r="J62" s="29">
        <v>3.0923076923076924</v>
      </c>
    </row>
    <row r="63" spans="2:10">
      <c r="B63" s="31">
        <v>653.99288293933387</v>
      </c>
      <c r="C63" s="153">
        <v>3.8033323187041619</v>
      </c>
      <c r="D63" s="32">
        <f t="shared" si="1"/>
        <v>837813.39680174971</v>
      </c>
      <c r="E63" s="29">
        <v>3.0980769230769232</v>
      </c>
      <c r="F63" s="33">
        <v>6.95</v>
      </c>
      <c r="G63">
        <v>13.11</v>
      </c>
      <c r="H63" s="162">
        <v>9</v>
      </c>
      <c r="I63" s="162">
        <f t="shared" si="0"/>
        <v>5.9019230769230768</v>
      </c>
      <c r="J63" s="29">
        <v>3.0980769230769232</v>
      </c>
    </row>
    <row r="64" spans="2:10">
      <c r="B64" s="31">
        <v>1587.4735400983257</v>
      </c>
      <c r="C64" s="153">
        <v>3.8105388033977601</v>
      </c>
      <c r="D64" s="32">
        <f t="shared" si="1"/>
        <v>839400.870341848</v>
      </c>
      <c r="E64" s="29">
        <v>3.125</v>
      </c>
      <c r="F64" s="33">
        <v>6.95</v>
      </c>
      <c r="G64">
        <v>13.11</v>
      </c>
      <c r="H64" s="162">
        <v>9</v>
      </c>
      <c r="I64" s="162">
        <f t="shared" si="0"/>
        <v>5.875</v>
      </c>
      <c r="J64" s="29">
        <v>3.125</v>
      </c>
    </row>
    <row r="65" spans="2:10">
      <c r="B65" s="31">
        <v>847.64150986249706</v>
      </c>
      <c r="C65" s="153">
        <v>3.8143867513554341</v>
      </c>
      <c r="D65" s="32">
        <f t="shared" si="1"/>
        <v>840248.5118517105</v>
      </c>
      <c r="E65" s="29">
        <v>3.1653846153846152</v>
      </c>
      <c r="F65" s="33">
        <v>6.95</v>
      </c>
      <c r="G65">
        <v>13.11</v>
      </c>
      <c r="H65" s="162">
        <v>9</v>
      </c>
      <c r="I65" s="162">
        <f t="shared" si="0"/>
        <v>5.8346153846153843</v>
      </c>
      <c r="J65" s="29">
        <v>3.1653846153846152</v>
      </c>
    </row>
    <row r="66" spans="2:10">
      <c r="B66" s="31">
        <v>3949.3672277019655</v>
      </c>
      <c r="C66" s="153">
        <v>3.8323152734737125</v>
      </c>
      <c r="D66" s="32">
        <f t="shared" si="1"/>
        <v>844197.87907941244</v>
      </c>
      <c r="E66" s="29">
        <v>3.1730769230769229</v>
      </c>
      <c r="F66" s="33">
        <v>6.95</v>
      </c>
      <c r="G66">
        <v>13.11</v>
      </c>
      <c r="H66" s="162">
        <v>9</v>
      </c>
      <c r="I66" s="162">
        <f t="shared" si="0"/>
        <v>5.8269230769230766</v>
      </c>
      <c r="J66" s="29">
        <v>3.1730769230769229</v>
      </c>
    </row>
    <row r="67" spans="2:10">
      <c r="B67" s="31">
        <v>127271.44822542036</v>
      </c>
      <c r="C67" s="153">
        <v>4.4100759229594422</v>
      </c>
      <c r="D67" s="32">
        <f t="shared" si="1"/>
        <v>971469.32730483275</v>
      </c>
      <c r="E67" s="29">
        <v>3.2466346153846155</v>
      </c>
      <c r="F67" s="33">
        <v>6.95</v>
      </c>
      <c r="G67">
        <v>13.11</v>
      </c>
      <c r="H67" s="162">
        <v>9</v>
      </c>
      <c r="I67" s="162">
        <f t="shared" ref="I67:I130" si="2">+H67-E67</f>
        <v>5.7533653846153845</v>
      </c>
      <c r="J67" s="29">
        <v>3.2466346153846155</v>
      </c>
    </row>
    <row r="68" spans="2:10">
      <c r="B68" s="31">
        <v>1393.7760064905881</v>
      </c>
      <c r="C68" s="153">
        <v>4.4164030995727019</v>
      </c>
      <c r="D68" s="32">
        <f t="shared" ref="D68:D131" si="3">+D67+B68</f>
        <v>972863.10331132333</v>
      </c>
      <c r="E68" s="29">
        <v>3.2692307692307692</v>
      </c>
      <c r="F68" s="33">
        <v>6.95</v>
      </c>
      <c r="G68">
        <v>13.11</v>
      </c>
      <c r="H68" s="162">
        <v>9</v>
      </c>
      <c r="I68" s="162">
        <f t="shared" si="2"/>
        <v>5.7307692307692308</v>
      </c>
      <c r="J68" s="29">
        <v>3.2692307692307692</v>
      </c>
    </row>
    <row r="69" spans="2:10">
      <c r="B69" s="31">
        <v>21564.813680854219</v>
      </c>
      <c r="C69" s="153">
        <v>4.5142985893468222</v>
      </c>
      <c r="D69" s="32">
        <f t="shared" si="3"/>
        <v>994427.91699217749</v>
      </c>
      <c r="E69" s="29">
        <v>3.3653846153846154</v>
      </c>
      <c r="F69" s="33">
        <v>6.95</v>
      </c>
      <c r="G69">
        <v>13.11</v>
      </c>
      <c r="H69" s="162">
        <v>9</v>
      </c>
      <c r="I69" s="162">
        <f t="shared" si="2"/>
        <v>5.634615384615385</v>
      </c>
      <c r="J69" s="29">
        <v>3.3653846153846154</v>
      </c>
    </row>
    <row r="70" spans="2:10">
      <c r="B70" s="31">
        <v>184.22649914167829</v>
      </c>
      <c r="C70" s="153">
        <v>4.515134902779887</v>
      </c>
      <c r="D70" s="32">
        <f t="shared" si="3"/>
        <v>994612.14349131915</v>
      </c>
      <c r="E70" s="29">
        <v>3.4495192307692308</v>
      </c>
      <c r="F70" s="33">
        <v>6.95</v>
      </c>
      <c r="G70">
        <v>13.11</v>
      </c>
      <c r="H70" s="162">
        <v>9</v>
      </c>
      <c r="I70" s="162">
        <f t="shared" si="2"/>
        <v>5.5504807692307692</v>
      </c>
      <c r="J70" s="29">
        <v>3.4495192307692308</v>
      </c>
    </row>
    <row r="71" spans="2:10">
      <c r="B71" s="31">
        <v>10521.497677075969</v>
      </c>
      <c r="C71" s="153">
        <v>4.5628982261036173</v>
      </c>
      <c r="D71" s="32">
        <f t="shared" si="3"/>
        <v>1005133.6411683952</v>
      </c>
      <c r="E71" s="29">
        <v>3.4615384615384612</v>
      </c>
      <c r="F71" s="33">
        <v>6.95</v>
      </c>
      <c r="G71">
        <v>13.11</v>
      </c>
      <c r="H71" s="162">
        <v>9</v>
      </c>
      <c r="I71" s="162">
        <f t="shared" si="2"/>
        <v>5.5384615384615383</v>
      </c>
      <c r="J71" s="29">
        <v>3.4615384615384612</v>
      </c>
    </row>
    <row r="72" spans="2:10">
      <c r="B72" s="31">
        <v>1372.6516897999988</v>
      </c>
      <c r="C72" s="153">
        <v>4.569129506904412</v>
      </c>
      <c r="D72" s="32">
        <f t="shared" si="3"/>
        <v>1006506.2928581951</v>
      </c>
      <c r="E72" s="29">
        <v>3.4903846153846154</v>
      </c>
      <c r="F72" s="33">
        <v>6.95</v>
      </c>
      <c r="G72">
        <v>13.11</v>
      </c>
      <c r="H72" s="162">
        <v>9</v>
      </c>
      <c r="I72" s="162">
        <f t="shared" si="2"/>
        <v>5.509615384615385</v>
      </c>
      <c r="J72" s="29">
        <v>3.4903846153846154</v>
      </c>
    </row>
    <row r="73" spans="2:10">
      <c r="B73" s="31">
        <v>602.15224843690316</v>
      </c>
      <c r="C73" s="153">
        <v>4.571863033386566</v>
      </c>
      <c r="D73" s="32">
        <f t="shared" si="3"/>
        <v>1007108.4451066321</v>
      </c>
      <c r="E73" s="29">
        <v>3.5634615384615387</v>
      </c>
      <c r="F73" s="33">
        <v>6.95</v>
      </c>
      <c r="G73">
        <v>13.11</v>
      </c>
      <c r="H73" s="162">
        <v>9</v>
      </c>
      <c r="I73" s="162">
        <f t="shared" si="2"/>
        <v>5.4365384615384613</v>
      </c>
      <c r="J73" s="29">
        <v>3.5634615384615387</v>
      </c>
    </row>
    <row r="74" spans="2:10">
      <c r="B74" s="31">
        <v>621.71832362625082</v>
      </c>
      <c r="C74" s="153">
        <v>4.5746853818980657</v>
      </c>
      <c r="D74" s="32">
        <f t="shared" si="3"/>
        <v>1007730.1634302583</v>
      </c>
      <c r="E74" s="29">
        <v>3.5716346153846152</v>
      </c>
      <c r="F74" s="33">
        <v>6.95</v>
      </c>
      <c r="G74">
        <v>13.11</v>
      </c>
      <c r="H74" s="162">
        <v>9</v>
      </c>
      <c r="I74" s="162">
        <f t="shared" si="2"/>
        <v>5.4283653846153843</v>
      </c>
      <c r="J74" s="29">
        <v>3.5716346153846152</v>
      </c>
    </row>
    <row r="75" spans="2:10">
      <c r="B75" s="31">
        <v>814.54921752120697</v>
      </c>
      <c r="C75" s="153">
        <v>4.578383104297826</v>
      </c>
      <c r="D75" s="32">
        <f t="shared" si="3"/>
        <v>1008544.7126477795</v>
      </c>
      <c r="E75" s="29">
        <v>3.5769230769230766</v>
      </c>
      <c r="F75" s="33">
        <v>6.95</v>
      </c>
      <c r="G75">
        <v>13.11</v>
      </c>
      <c r="H75" s="162">
        <v>9</v>
      </c>
      <c r="I75" s="162">
        <f t="shared" si="2"/>
        <v>5.4230769230769234</v>
      </c>
      <c r="J75" s="29">
        <v>3.5769230769230766</v>
      </c>
    </row>
    <row r="76" spans="2:10">
      <c r="B76" s="31">
        <v>603.73071957503817</v>
      </c>
      <c r="C76" s="153">
        <v>4.5811237963974278</v>
      </c>
      <c r="D76" s="32">
        <f t="shared" si="3"/>
        <v>1009148.4433673546</v>
      </c>
      <c r="E76" s="29">
        <v>3.6038461538461539</v>
      </c>
      <c r="F76" s="33">
        <v>6.95</v>
      </c>
      <c r="G76">
        <v>13.11</v>
      </c>
      <c r="H76" s="162">
        <v>9</v>
      </c>
      <c r="I76" s="162">
        <f t="shared" si="2"/>
        <v>5.3961538461538456</v>
      </c>
      <c r="J76" s="29">
        <v>3.6038461538461539</v>
      </c>
    </row>
    <row r="77" spans="2:10">
      <c r="B77" s="31">
        <v>1034.3187021337519</v>
      </c>
      <c r="C77" s="153">
        <v>4.5858191829389678</v>
      </c>
      <c r="D77" s="32">
        <f t="shared" si="3"/>
        <v>1010182.7620694883</v>
      </c>
      <c r="E77" s="29">
        <v>3.6057692307692308</v>
      </c>
      <c r="F77" s="33">
        <v>6.95</v>
      </c>
      <c r="G77">
        <v>13.11</v>
      </c>
      <c r="H77" s="162">
        <v>9</v>
      </c>
      <c r="I77" s="162">
        <f t="shared" si="2"/>
        <v>5.3942307692307692</v>
      </c>
      <c r="J77" s="29">
        <v>3.6057692307692308</v>
      </c>
    </row>
    <row r="78" spans="2:10">
      <c r="B78" s="31">
        <v>28152.911574552269</v>
      </c>
      <c r="C78" s="153">
        <v>4.7136219596263071</v>
      </c>
      <c r="D78" s="32">
        <f t="shared" si="3"/>
        <v>1038335.6736440406</v>
      </c>
      <c r="E78" s="29">
        <v>3.6524038461538462</v>
      </c>
      <c r="F78" s="33">
        <v>6.95</v>
      </c>
      <c r="G78">
        <v>13.11</v>
      </c>
      <c r="H78" s="162">
        <v>9</v>
      </c>
      <c r="I78" s="162">
        <f t="shared" si="2"/>
        <v>5.3475961538461538</v>
      </c>
      <c r="J78" s="29">
        <v>3.6524038461538462</v>
      </c>
    </row>
    <row r="79" spans="2:10">
      <c r="B79" s="31">
        <v>393.78291008885361</v>
      </c>
      <c r="C79" s="153">
        <v>4.7154095739974933</v>
      </c>
      <c r="D79" s="32">
        <f t="shared" si="3"/>
        <v>1038729.4565541295</v>
      </c>
      <c r="E79" s="29">
        <v>3.6923076923076921</v>
      </c>
      <c r="F79" s="33">
        <v>6.95</v>
      </c>
      <c r="G79">
        <v>13.11</v>
      </c>
      <c r="H79" s="162">
        <v>9</v>
      </c>
      <c r="I79" s="162">
        <f t="shared" si="2"/>
        <v>5.3076923076923084</v>
      </c>
      <c r="J79" s="29">
        <v>3.6923076923076921</v>
      </c>
    </row>
    <row r="80" spans="2:10">
      <c r="B80" s="31">
        <v>1880.4475182633973</v>
      </c>
      <c r="C80" s="153">
        <v>4.7239460414819465</v>
      </c>
      <c r="D80" s="32">
        <f t="shared" si="3"/>
        <v>1040609.9040723928</v>
      </c>
      <c r="E80" s="29">
        <v>3.7014423076923082</v>
      </c>
      <c r="F80" s="33">
        <v>6.95</v>
      </c>
      <c r="G80">
        <v>13.11</v>
      </c>
      <c r="H80" s="162">
        <v>9</v>
      </c>
      <c r="I80" s="162">
        <f t="shared" si="2"/>
        <v>5.2985576923076918</v>
      </c>
      <c r="J80" s="29">
        <v>3.7014423076923082</v>
      </c>
    </row>
    <row r="81" spans="2:10">
      <c r="B81" s="31">
        <v>3179.1318237758096</v>
      </c>
      <c r="C81" s="153">
        <v>4.7383780079042372</v>
      </c>
      <c r="D81" s="32">
        <f t="shared" si="3"/>
        <v>1043789.0358961687</v>
      </c>
      <c r="E81" s="29">
        <v>3.703846153846154</v>
      </c>
      <c r="F81" s="33">
        <v>6.95</v>
      </c>
      <c r="G81">
        <v>13.11</v>
      </c>
      <c r="H81" s="162">
        <v>9</v>
      </c>
      <c r="I81" s="162">
        <f t="shared" si="2"/>
        <v>5.296153846153846</v>
      </c>
      <c r="J81" s="29">
        <v>3.703846153846154</v>
      </c>
    </row>
    <row r="82" spans="2:10">
      <c r="B82" s="31">
        <v>11373.494184757135</v>
      </c>
      <c r="C82" s="153">
        <v>4.7900090491057856</v>
      </c>
      <c r="D82" s="32">
        <f t="shared" si="3"/>
        <v>1055162.5300809259</v>
      </c>
      <c r="E82" s="29">
        <v>3.75</v>
      </c>
      <c r="F82" s="33">
        <v>6.95</v>
      </c>
      <c r="G82">
        <v>13.11</v>
      </c>
      <c r="H82" s="162">
        <v>9</v>
      </c>
      <c r="I82" s="162">
        <f t="shared" si="2"/>
        <v>5.25</v>
      </c>
      <c r="J82" s="29">
        <v>3.75</v>
      </c>
    </row>
    <row r="83" spans="2:10">
      <c r="B83" s="31">
        <v>6171.8706102545402</v>
      </c>
      <c r="C83" s="153">
        <v>4.8180268333145957</v>
      </c>
      <c r="D83" s="32">
        <f t="shared" si="3"/>
        <v>1061334.4006911805</v>
      </c>
      <c r="E83" s="29">
        <v>3.8461538461538458</v>
      </c>
      <c r="F83" s="33">
        <v>6.95</v>
      </c>
      <c r="G83">
        <v>13.11</v>
      </c>
      <c r="H83" s="162">
        <v>9</v>
      </c>
      <c r="I83" s="162">
        <f t="shared" si="2"/>
        <v>5.1538461538461542</v>
      </c>
      <c r="J83" s="29">
        <v>3.8461538461538458</v>
      </c>
    </row>
    <row r="84" spans="2:10">
      <c r="B84" s="31">
        <v>183.50251711052098</v>
      </c>
      <c r="C84" s="153">
        <v>4.8188598601634789</v>
      </c>
      <c r="D84" s="32">
        <f t="shared" si="3"/>
        <v>1061517.9032082909</v>
      </c>
      <c r="E84" s="29">
        <v>3.8961538461538461</v>
      </c>
      <c r="F84" s="33">
        <v>6.95</v>
      </c>
      <c r="G84">
        <v>13.11</v>
      </c>
      <c r="H84" s="162">
        <v>9</v>
      </c>
      <c r="I84" s="162">
        <f t="shared" si="2"/>
        <v>5.1038461538461544</v>
      </c>
      <c r="J84" s="29">
        <v>3.8961538461538461</v>
      </c>
    </row>
    <row r="85" spans="2:10">
      <c r="B85" s="31">
        <v>23462.996172086048</v>
      </c>
      <c r="C85" s="153">
        <v>4.9253723269915106</v>
      </c>
      <c r="D85" s="32">
        <f t="shared" si="3"/>
        <v>1084980.899380377</v>
      </c>
      <c r="E85" s="29">
        <v>4.0384615384615383</v>
      </c>
      <c r="F85" s="33">
        <v>6.95</v>
      </c>
      <c r="G85">
        <v>13.11</v>
      </c>
      <c r="H85" s="162">
        <v>9</v>
      </c>
      <c r="I85" s="162">
        <f t="shared" si="2"/>
        <v>4.9615384615384617</v>
      </c>
      <c r="J85" s="29">
        <v>4.0384615384615383</v>
      </c>
    </row>
    <row r="86" spans="2:10">
      <c r="B86" s="31">
        <v>268825.22401613719</v>
      </c>
      <c r="C86" s="153">
        <v>6.1457295885087753</v>
      </c>
      <c r="D86" s="32">
        <f t="shared" si="3"/>
        <v>1353806.1233965142</v>
      </c>
      <c r="E86" s="29">
        <v>4.0586538461538462</v>
      </c>
      <c r="F86" s="33">
        <v>6.95</v>
      </c>
      <c r="G86">
        <v>13.11</v>
      </c>
      <c r="H86" s="162">
        <v>9</v>
      </c>
      <c r="I86" s="162">
        <f t="shared" si="2"/>
        <v>4.9413461538461538</v>
      </c>
      <c r="J86" s="29">
        <v>4.0586538461538462</v>
      </c>
    </row>
    <row r="87" spans="2:10">
      <c r="B87" s="31">
        <v>950.50839861946281</v>
      </c>
      <c r="C87" s="153">
        <v>6.1500445103344106</v>
      </c>
      <c r="D87" s="32">
        <f t="shared" si="3"/>
        <v>1354756.6317951337</v>
      </c>
      <c r="E87" s="29">
        <v>4.1538461538461542</v>
      </c>
      <c r="F87" s="33">
        <v>6.95</v>
      </c>
      <c r="G87">
        <v>13.11</v>
      </c>
      <c r="H87" s="162">
        <v>9</v>
      </c>
      <c r="I87" s="162">
        <f t="shared" si="2"/>
        <v>4.8461538461538458</v>
      </c>
      <c r="J87" s="29">
        <v>4.1538461538461542</v>
      </c>
    </row>
    <row r="88" spans="2:10">
      <c r="B88" s="31">
        <v>337.77839269355235</v>
      </c>
      <c r="C88" s="153">
        <v>6.1515778869578863</v>
      </c>
      <c r="D88" s="32">
        <f t="shared" si="3"/>
        <v>1355094.4101878272</v>
      </c>
      <c r="E88" s="29">
        <v>4.1721153846153847</v>
      </c>
      <c r="F88" s="33">
        <v>6.95</v>
      </c>
      <c r="G88">
        <v>13.11</v>
      </c>
      <c r="H88" s="162">
        <v>9</v>
      </c>
      <c r="I88" s="162">
        <f t="shared" si="2"/>
        <v>4.8278846153846153</v>
      </c>
      <c r="J88" s="29">
        <v>4.1721153846153847</v>
      </c>
    </row>
    <row r="89" spans="2:10">
      <c r="B89" s="31">
        <v>3615.5502237370483</v>
      </c>
      <c r="C89" s="153">
        <v>6.1679910155475355</v>
      </c>
      <c r="D89" s="32">
        <f t="shared" si="3"/>
        <v>1358709.9604115642</v>
      </c>
      <c r="E89" s="29">
        <v>4.2115384615384617</v>
      </c>
      <c r="F89" s="33">
        <v>6.95</v>
      </c>
      <c r="G89">
        <v>13.11</v>
      </c>
      <c r="H89" s="162">
        <v>9</v>
      </c>
      <c r="I89" s="162">
        <f t="shared" si="2"/>
        <v>4.7884615384615383</v>
      </c>
      <c r="J89" s="29">
        <v>4.2115384615384617</v>
      </c>
    </row>
    <row r="90" spans="2:10">
      <c r="B90" s="31">
        <v>1629.3850668563248</v>
      </c>
      <c r="C90" s="153">
        <v>6.1753877615390005</v>
      </c>
      <c r="D90" s="32">
        <f t="shared" si="3"/>
        <v>1360339.3454784206</v>
      </c>
      <c r="E90" s="29">
        <v>4.2206730769230765</v>
      </c>
      <c r="F90" s="33">
        <v>6.95</v>
      </c>
      <c r="G90">
        <v>13.11</v>
      </c>
      <c r="H90" s="162">
        <v>9</v>
      </c>
      <c r="I90" s="162">
        <f t="shared" si="2"/>
        <v>4.7793269230769235</v>
      </c>
      <c r="J90" s="29">
        <v>4.2206730769230765</v>
      </c>
    </row>
    <row r="91" spans="2:10">
      <c r="B91" s="31">
        <v>1177.005158771025</v>
      </c>
      <c r="C91" s="153">
        <v>6.180730886603274</v>
      </c>
      <c r="D91" s="32">
        <f t="shared" si="3"/>
        <v>1361516.3506371917</v>
      </c>
      <c r="E91" s="29">
        <v>4.2692307692307692</v>
      </c>
      <c r="F91" s="33">
        <v>6.95</v>
      </c>
      <c r="G91">
        <v>13.11</v>
      </c>
      <c r="H91" s="162">
        <v>9</v>
      </c>
      <c r="I91" s="162">
        <f t="shared" si="2"/>
        <v>4.7307692307692308</v>
      </c>
      <c r="J91" s="29">
        <v>4.2692307692307692</v>
      </c>
    </row>
    <row r="92" spans="2:10">
      <c r="B92" s="31">
        <v>8145.0778854623977</v>
      </c>
      <c r="C92" s="153">
        <v>6.2177062298937944</v>
      </c>
      <c r="D92" s="32">
        <f t="shared" si="3"/>
        <v>1369661.4285226541</v>
      </c>
      <c r="E92" s="29">
        <v>4.3269230769230766</v>
      </c>
      <c r="F92" s="33">
        <v>6.95</v>
      </c>
      <c r="G92">
        <v>13.11</v>
      </c>
      <c r="H92" s="162">
        <v>9</v>
      </c>
      <c r="I92" s="162">
        <f t="shared" si="2"/>
        <v>4.6730769230769234</v>
      </c>
      <c r="J92" s="29">
        <v>4.3269230769230766</v>
      </c>
    </row>
    <row r="93" spans="2:10">
      <c r="B93" s="31">
        <v>498.15951045240996</v>
      </c>
      <c r="C93" s="153">
        <v>6.2199676716100587</v>
      </c>
      <c r="D93" s="32">
        <f t="shared" si="3"/>
        <v>1370159.5880331064</v>
      </c>
      <c r="E93" s="29">
        <v>4.383173076923077</v>
      </c>
      <c r="F93" s="33">
        <v>6.95</v>
      </c>
      <c r="G93">
        <v>13.11</v>
      </c>
      <c r="H93" s="162">
        <v>9</v>
      </c>
      <c r="I93" s="162">
        <f t="shared" si="2"/>
        <v>4.616826923076923</v>
      </c>
      <c r="J93" s="29">
        <v>4.383173076923077</v>
      </c>
    </row>
    <row r="94" spans="2:10">
      <c r="B94" s="31">
        <v>4288.7934840285725</v>
      </c>
      <c r="C94" s="153">
        <v>6.2394370509829864</v>
      </c>
      <c r="D94" s="32">
        <f t="shared" si="3"/>
        <v>1374448.3815171351</v>
      </c>
      <c r="E94" s="29">
        <v>4.4134615384615383</v>
      </c>
      <c r="F94" s="33">
        <v>6.95</v>
      </c>
      <c r="G94">
        <v>13.11</v>
      </c>
      <c r="H94" s="162">
        <v>9</v>
      </c>
      <c r="I94" s="162">
        <f t="shared" si="2"/>
        <v>4.5865384615384617</v>
      </c>
      <c r="J94" s="29">
        <v>4.4134615384615383</v>
      </c>
    </row>
    <row r="95" spans="2:10">
      <c r="B95" s="31">
        <v>62386.975836671263</v>
      </c>
      <c r="C95" s="153">
        <v>6.5226485660669038</v>
      </c>
      <c r="D95" s="32">
        <f t="shared" si="3"/>
        <v>1436835.3573538063</v>
      </c>
      <c r="E95" s="29">
        <v>4.4644230769230768</v>
      </c>
      <c r="F95" s="33">
        <v>6.95</v>
      </c>
      <c r="G95">
        <v>13.11</v>
      </c>
      <c r="H95" s="162">
        <v>9</v>
      </c>
      <c r="I95" s="162">
        <f t="shared" si="2"/>
        <v>4.5355769230769232</v>
      </c>
      <c r="J95" s="29">
        <v>4.4644230769230768</v>
      </c>
    </row>
    <row r="96" spans="2:10">
      <c r="B96" s="31">
        <v>2269.4502138970183</v>
      </c>
      <c r="C96" s="153">
        <v>6.5329509476916829</v>
      </c>
      <c r="D96" s="32">
        <f t="shared" si="3"/>
        <v>1439104.8075677033</v>
      </c>
      <c r="E96" s="29">
        <v>4.5</v>
      </c>
      <c r="F96" s="33">
        <v>6.95</v>
      </c>
      <c r="G96">
        <v>13.11</v>
      </c>
      <c r="H96" s="162">
        <v>9</v>
      </c>
      <c r="I96" s="162">
        <f t="shared" si="2"/>
        <v>4.5</v>
      </c>
      <c r="J96" s="29">
        <v>4.5</v>
      </c>
    </row>
    <row r="97" spans="2:10">
      <c r="B97" s="31">
        <v>2011.4379020989081</v>
      </c>
      <c r="C97" s="153">
        <v>6.5420820582818511</v>
      </c>
      <c r="D97" s="32">
        <f t="shared" si="3"/>
        <v>1441116.2454698023</v>
      </c>
      <c r="E97" s="29">
        <v>4.5048076923076916</v>
      </c>
      <c r="F97" s="33">
        <v>6.95</v>
      </c>
      <c r="G97">
        <v>13.11</v>
      </c>
      <c r="H97" s="162">
        <v>9</v>
      </c>
      <c r="I97" s="162">
        <f t="shared" si="2"/>
        <v>4.4951923076923084</v>
      </c>
      <c r="J97" s="29">
        <v>4.5048076923076916</v>
      </c>
    </row>
    <row r="98" spans="2:10">
      <c r="B98" s="31">
        <v>5417.244014630257</v>
      </c>
      <c r="C98" s="153">
        <v>6.5666741444406558</v>
      </c>
      <c r="D98" s="32">
        <f t="shared" si="3"/>
        <v>1446533.4894844326</v>
      </c>
      <c r="E98" s="29">
        <v>4.5456730769230766</v>
      </c>
      <c r="F98" s="33">
        <v>6.95</v>
      </c>
      <c r="G98">
        <v>13.11</v>
      </c>
      <c r="H98" s="162">
        <v>9</v>
      </c>
      <c r="I98" s="162">
        <f t="shared" si="2"/>
        <v>4.4543269230769234</v>
      </c>
      <c r="J98" s="29">
        <v>4.5456730769230766</v>
      </c>
    </row>
    <row r="99" spans="2:10">
      <c r="B99" s="31">
        <v>25967.155486031756</v>
      </c>
      <c r="C99" s="153">
        <v>6.684554476817592</v>
      </c>
      <c r="D99" s="32">
        <f t="shared" si="3"/>
        <v>1472500.6449704643</v>
      </c>
      <c r="E99" s="29">
        <v>4.615384615384615</v>
      </c>
      <c r="F99" s="33">
        <v>6.95</v>
      </c>
      <c r="G99">
        <v>13.11</v>
      </c>
      <c r="H99" s="162">
        <v>9</v>
      </c>
      <c r="I99" s="162">
        <f t="shared" si="2"/>
        <v>4.384615384615385</v>
      </c>
      <c r="J99" s="29">
        <v>4.615384615384615</v>
      </c>
    </row>
    <row r="100" spans="2:10">
      <c r="B100" s="31">
        <v>1986.366606773779</v>
      </c>
      <c r="C100" s="153">
        <v>6.6935717739164176</v>
      </c>
      <c r="D100" s="32">
        <f t="shared" si="3"/>
        <v>1474487.0115772381</v>
      </c>
      <c r="E100" s="29">
        <v>4.626442307692308</v>
      </c>
      <c r="F100" s="33">
        <v>6.95</v>
      </c>
      <c r="G100">
        <v>13.11</v>
      </c>
      <c r="H100" s="162">
        <v>9</v>
      </c>
      <c r="I100" s="162">
        <f t="shared" si="2"/>
        <v>4.373557692307692</v>
      </c>
      <c r="J100" s="29">
        <v>4.626442307692308</v>
      </c>
    </row>
    <row r="101" spans="2:10">
      <c r="B101" s="31">
        <v>541.09968797315696</v>
      </c>
      <c r="C101" s="153">
        <v>6.6960281465869489</v>
      </c>
      <c r="D101" s="32">
        <f t="shared" si="3"/>
        <v>1475028.1112652114</v>
      </c>
      <c r="E101" s="29">
        <v>4.6673076923076922</v>
      </c>
      <c r="F101" s="33">
        <v>6.95</v>
      </c>
      <c r="G101">
        <v>13.11</v>
      </c>
      <c r="H101" s="162">
        <v>9</v>
      </c>
      <c r="I101" s="162">
        <f t="shared" si="2"/>
        <v>4.3326923076923078</v>
      </c>
      <c r="J101" s="29">
        <v>4.6673076923076922</v>
      </c>
    </row>
    <row r="102" spans="2:10">
      <c r="B102" s="31">
        <v>2874.9732192629062</v>
      </c>
      <c r="C102" s="153">
        <v>6.7090793565604034</v>
      </c>
      <c r="D102" s="32">
        <f t="shared" si="3"/>
        <v>1477903.0844844743</v>
      </c>
      <c r="E102" s="29">
        <v>4.7076923076923078</v>
      </c>
      <c r="F102" s="33">
        <v>6.95</v>
      </c>
      <c r="G102">
        <v>13.11</v>
      </c>
      <c r="H102" s="162">
        <v>9</v>
      </c>
      <c r="I102" s="162">
        <f t="shared" si="2"/>
        <v>4.2923076923076922</v>
      </c>
      <c r="J102" s="29">
        <v>4.7076923076923078</v>
      </c>
    </row>
    <row r="103" spans="2:10">
      <c r="B103" s="31">
        <v>1366.7173979838954</v>
      </c>
      <c r="C103" s="153">
        <v>6.7152836980881592</v>
      </c>
      <c r="D103" s="32">
        <f t="shared" si="3"/>
        <v>1479269.8018824582</v>
      </c>
      <c r="E103" s="29">
        <v>4.7889423076923077</v>
      </c>
      <c r="F103" s="33">
        <v>6.95</v>
      </c>
      <c r="G103">
        <v>13.11</v>
      </c>
      <c r="H103" s="162">
        <v>9</v>
      </c>
      <c r="I103" s="162">
        <f t="shared" si="2"/>
        <v>4.2110576923076923</v>
      </c>
      <c r="J103" s="29">
        <v>4.7889423076923077</v>
      </c>
    </row>
    <row r="104" spans="2:10">
      <c r="B104" s="31">
        <v>300992.0689012144</v>
      </c>
      <c r="C104" s="153">
        <v>8.0816653621862127</v>
      </c>
      <c r="D104" s="32">
        <f t="shared" si="3"/>
        <v>1780261.8707836727</v>
      </c>
      <c r="E104" s="29">
        <v>4.8076923076923084</v>
      </c>
      <c r="F104" s="33">
        <v>6.95</v>
      </c>
      <c r="G104">
        <v>13.11</v>
      </c>
      <c r="H104" s="162">
        <v>9</v>
      </c>
      <c r="I104" s="162">
        <f t="shared" si="2"/>
        <v>4.1923076923076916</v>
      </c>
      <c r="J104" s="29">
        <v>4.8076923076923084</v>
      </c>
    </row>
    <row r="105" spans="2:10">
      <c r="B105" s="31">
        <v>355.72769280285564</v>
      </c>
      <c r="C105" s="153">
        <v>8.0832802213372599</v>
      </c>
      <c r="D105" s="32">
        <f t="shared" si="3"/>
        <v>1780617.5984764756</v>
      </c>
      <c r="E105" s="29">
        <v>4.8461538461538458</v>
      </c>
      <c r="F105" s="33">
        <v>6.95</v>
      </c>
      <c r="G105">
        <v>13.11</v>
      </c>
      <c r="H105" s="162">
        <v>9</v>
      </c>
      <c r="I105" s="162">
        <f t="shared" si="2"/>
        <v>4.1538461538461542</v>
      </c>
      <c r="J105" s="29">
        <v>4.8461538461538458</v>
      </c>
    </row>
    <row r="106" spans="2:10">
      <c r="B106" s="31">
        <v>346831.81961417728</v>
      </c>
      <c r="C106" s="153">
        <v>9.6577557235542688</v>
      </c>
      <c r="D106" s="32">
        <f t="shared" si="3"/>
        <v>2127449.4180906527</v>
      </c>
      <c r="E106" s="29">
        <v>4.8701923076923084</v>
      </c>
      <c r="F106" s="33">
        <v>6.95</v>
      </c>
      <c r="G106">
        <v>13.11</v>
      </c>
      <c r="H106" s="162">
        <v>9</v>
      </c>
      <c r="I106" s="162">
        <f t="shared" si="2"/>
        <v>4.1298076923076916</v>
      </c>
      <c r="J106" s="29">
        <v>4.8701923076923084</v>
      </c>
    </row>
    <row r="107" spans="2:10">
      <c r="B107" s="31">
        <v>2468.3966240345385</v>
      </c>
      <c r="C107" s="153">
        <v>9.6689612410255918</v>
      </c>
      <c r="D107" s="32">
        <f t="shared" si="3"/>
        <v>2129917.8147146874</v>
      </c>
      <c r="E107" s="29">
        <v>4.9038461538461542</v>
      </c>
      <c r="F107" s="33">
        <v>6.95</v>
      </c>
      <c r="G107">
        <v>13.11</v>
      </c>
      <c r="H107" s="162">
        <v>9</v>
      </c>
      <c r="I107" s="162">
        <f t="shared" si="2"/>
        <v>4.0961538461538458</v>
      </c>
      <c r="J107" s="29">
        <v>4.9038461538461542</v>
      </c>
    </row>
    <row r="108" spans="2:10">
      <c r="B108" s="31">
        <v>2155.5028255057655</v>
      </c>
      <c r="C108" s="153">
        <v>9.6787463478173894</v>
      </c>
      <c r="D108" s="32">
        <f t="shared" si="3"/>
        <v>2132073.317540193</v>
      </c>
      <c r="E108" s="29">
        <v>4.9350961538461542</v>
      </c>
      <c r="F108" s="33">
        <v>6.95</v>
      </c>
      <c r="G108">
        <v>13.11</v>
      </c>
      <c r="H108" s="162">
        <v>9</v>
      </c>
      <c r="I108" s="162">
        <f t="shared" si="2"/>
        <v>4.0649038461538458</v>
      </c>
      <c r="J108" s="29">
        <v>4.9350961538461542</v>
      </c>
    </row>
    <row r="109" spans="2:10">
      <c r="B109" s="31">
        <v>4424.9296953693165</v>
      </c>
      <c r="C109" s="153">
        <v>9.6988337302615424</v>
      </c>
      <c r="D109" s="32">
        <f t="shared" si="3"/>
        <v>2136498.2472355622</v>
      </c>
      <c r="E109" s="29">
        <v>5.032692307692308</v>
      </c>
      <c r="F109" s="33">
        <v>6.95</v>
      </c>
      <c r="G109">
        <v>13.11</v>
      </c>
      <c r="H109" s="162">
        <v>9</v>
      </c>
      <c r="I109" s="162">
        <f t="shared" si="2"/>
        <v>3.967307692307692</v>
      </c>
      <c r="J109" s="29">
        <v>5.032692307692308</v>
      </c>
    </row>
    <row r="110" spans="2:10">
      <c r="B110" s="31">
        <v>404.32989717916359</v>
      </c>
      <c r="C110" s="153">
        <v>9.700669223667628</v>
      </c>
      <c r="D110" s="32">
        <f t="shared" si="3"/>
        <v>2136902.5771327415</v>
      </c>
      <c r="E110" s="29">
        <v>5.1134615384615385</v>
      </c>
      <c r="F110" s="33">
        <v>6.95</v>
      </c>
      <c r="G110">
        <v>13.11</v>
      </c>
      <c r="H110" s="162">
        <v>9</v>
      </c>
      <c r="I110" s="162">
        <f t="shared" si="2"/>
        <v>3.8865384615384615</v>
      </c>
      <c r="J110" s="29">
        <v>5.1134615384615385</v>
      </c>
    </row>
    <row r="111" spans="2:10">
      <c r="B111" s="31">
        <v>2390.5442803036171</v>
      </c>
      <c r="C111" s="153">
        <v>9.7115213231390385</v>
      </c>
      <c r="D111" s="32">
        <f t="shared" si="3"/>
        <v>2139293.1214130451</v>
      </c>
      <c r="E111" s="29">
        <v>5.134615384615385</v>
      </c>
      <c r="F111" s="33">
        <v>6.95</v>
      </c>
      <c r="G111">
        <v>13.11</v>
      </c>
      <c r="H111" s="162">
        <v>9</v>
      </c>
      <c r="I111" s="162">
        <f t="shared" si="2"/>
        <v>3.865384615384615</v>
      </c>
      <c r="J111" s="29">
        <v>5.134615384615385</v>
      </c>
    </row>
    <row r="112" spans="2:10">
      <c r="B112" s="31">
        <v>21991.690480019945</v>
      </c>
      <c r="C112" s="153">
        <v>9.811354660090787</v>
      </c>
      <c r="D112" s="32">
        <f t="shared" si="3"/>
        <v>2161284.811893065</v>
      </c>
      <c r="E112" s="29">
        <v>5.1923076923076916</v>
      </c>
      <c r="F112" s="33">
        <v>6.95</v>
      </c>
      <c r="G112">
        <v>13.11</v>
      </c>
      <c r="H112" s="162">
        <v>9</v>
      </c>
      <c r="I112" s="162">
        <f t="shared" si="2"/>
        <v>3.8076923076923084</v>
      </c>
      <c r="J112" s="29">
        <v>5.1923076923076916</v>
      </c>
    </row>
    <row r="113" spans="2:10">
      <c r="B113" s="31">
        <v>1733.0082202544436</v>
      </c>
      <c r="C113" s="153">
        <v>9.8192218130843241</v>
      </c>
      <c r="D113" s="32">
        <f t="shared" si="3"/>
        <v>2163017.8201133194</v>
      </c>
      <c r="E113" s="29">
        <v>5.1947115384615383</v>
      </c>
      <c r="F113" s="33">
        <v>6.95</v>
      </c>
      <c r="G113">
        <v>13.11</v>
      </c>
      <c r="H113" s="162">
        <v>9</v>
      </c>
      <c r="I113" s="162">
        <f t="shared" si="2"/>
        <v>3.8052884615384617</v>
      </c>
      <c r="J113" s="29">
        <v>5.1947115384615383</v>
      </c>
    </row>
    <row r="114" spans="2:10">
      <c r="B114" s="31">
        <v>64322.034271882047</v>
      </c>
      <c r="C114" s="153">
        <v>10.111217707020755</v>
      </c>
      <c r="D114" s="32">
        <f t="shared" si="3"/>
        <v>2227339.8543852014</v>
      </c>
      <c r="E114" s="29">
        <v>5.275961538461539</v>
      </c>
      <c r="F114" s="33">
        <v>6.95</v>
      </c>
      <c r="G114">
        <v>13.11</v>
      </c>
      <c r="H114" s="162">
        <v>9</v>
      </c>
      <c r="I114" s="162">
        <f t="shared" si="2"/>
        <v>3.724038461538461</v>
      </c>
      <c r="J114" s="29">
        <v>5.275961538461539</v>
      </c>
    </row>
    <row r="115" spans="2:10">
      <c r="B115" s="31">
        <v>4360.3705955630257</v>
      </c>
      <c r="C115" s="153">
        <v>10.131012017389795</v>
      </c>
      <c r="D115" s="32">
        <f t="shared" si="3"/>
        <v>2231700.2249807646</v>
      </c>
      <c r="E115" s="29">
        <v>5.2884615384615383</v>
      </c>
      <c r="F115" s="33">
        <v>6.95</v>
      </c>
      <c r="G115">
        <v>13.11</v>
      </c>
      <c r="H115" s="162">
        <v>9</v>
      </c>
      <c r="I115" s="162">
        <f t="shared" si="2"/>
        <v>3.7115384615384617</v>
      </c>
      <c r="J115" s="29">
        <v>5.2884615384615383</v>
      </c>
    </row>
    <row r="116" spans="2:10">
      <c r="B116" s="31">
        <v>1212.6834362139759</v>
      </c>
      <c r="C116" s="153">
        <v>10.136517107333351</v>
      </c>
      <c r="D116" s="32">
        <f t="shared" si="3"/>
        <v>2232912.9084169785</v>
      </c>
      <c r="E116" s="29">
        <v>5.3408653846153848</v>
      </c>
      <c r="F116" s="33">
        <v>6.95</v>
      </c>
      <c r="G116">
        <v>13.11</v>
      </c>
      <c r="H116" s="162">
        <v>9</v>
      </c>
      <c r="I116" s="162">
        <f t="shared" si="2"/>
        <v>3.6591346153846152</v>
      </c>
      <c r="J116" s="29">
        <v>5.3408653846153848</v>
      </c>
    </row>
    <row r="117" spans="2:10">
      <c r="B117" s="31">
        <v>1593.8746188001971</v>
      </c>
      <c r="C117" s="153">
        <v>10.143752650322741</v>
      </c>
      <c r="D117" s="32">
        <f t="shared" si="3"/>
        <v>2234506.7830357789</v>
      </c>
      <c r="E117" s="29">
        <v>5.342307692307692</v>
      </c>
      <c r="F117" s="33">
        <v>6.95</v>
      </c>
      <c r="G117">
        <v>13.11</v>
      </c>
      <c r="H117" s="162">
        <v>9</v>
      </c>
      <c r="I117" s="162">
        <f t="shared" si="2"/>
        <v>3.657692307692308</v>
      </c>
      <c r="J117" s="29">
        <v>5.342307692307692</v>
      </c>
    </row>
    <row r="118" spans="2:10">
      <c r="B118" s="31">
        <v>931.34255979197837</v>
      </c>
      <c r="C118" s="153">
        <v>10.147980567029448</v>
      </c>
      <c r="D118" s="32">
        <f t="shared" si="3"/>
        <v>2235438.125595571</v>
      </c>
      <c r="E118" s="29">
        <v>5.3572115384615389</v>
      </c>
      <c r="F118" s="33">
        <v>6.95</v>
      </c>
      <c r="G118">
        <v>13.11</v>
      </c>
      <c r="H118" s="162">
        <v>9</v>
      </c>
      <c r="I118" s="162">
        <f t="shared" si="2"/>
        <v>3.6427884615384611</v>
      </c>
      <c r="J118" s="29">
        <v>5.3572115384615389</v>
      </c>
    </row>
    <row r="119" spans="2:10">
      <c r="B119" s="31">
        <v>276.66128619750896</v>
      </c>
      <c r="C119" s="153">
        <v>10.14923649682855</v>
      </c>
      <c r="D119" s="32">
        <f t="shared" si="3"/>
        <v>2235714.7868817686</v>
      </c>
      <c r="E119" s="29">
        <v>5.4384615384615387</v>
      </c>
      <c r="F119" s="33">
        <v>6.95</v>
      </c>
      <c r="G119">
        <v>13.11</v>
      </c>
      <c r="H119" s="162">
        <v>9</v>
      </c>
      <c r="I119" s="162">
        <f t="shared" si="2"/>
        <v>3.5615384615384613</v>
      </c>
      <c r="J119" s="29">
        <v>5.4384615384615387</v>
      </c>
    </row>
    <row r="120" spans="2:10">
      <c r="B120" s="31">
        <v>13014.097224827043</v>
      </c>
      <c r="C120" s="153">
        <v>10.208315209060762</v>
      </c>
      <c r="D120" s="32">
        <f t="shared" si="3"/>
        <v>2248728.8841065955</v>
      </c>
      <c r="E120" s="29">
        <v>5.4807692307692308</v>
      </c>
      <c r="F120" s="33">
        <v>6.95</v>
      </c>
      <c r="G120">
        <v>13.11</v>
      </c>
      <c r="H120" s="162">
        <v>9</v>
      </c>
      <c r="I120" s="162">
        <f t="shared" si="2"/>
        <v>3.5192307692307692</v>
      </c>
      <c r="J120" s="29">
        <v>5.4807692307692308</v>
      </c>
    </row>
    <row r="121" spans="2:10">
      <c r="B121" s="31">
        <v>10707.038527327819</v>
      </c>
      <c r="C121" s="153">
        <v>10.256920812437418</v>
      </c>
      <c r="D121" s="32">
        <f t="shared" si="3"/>
        <v>2259435.9226339231</v>
      </c>
      <c r="E121" s="29">
        <v>5.5197115384615385</v>
      </c>
      <c r="F121" s="33">
        <v>6.95</v>
      </c>
      <c r="G121">
        <v>13.11</v>
      </c>
      <c r="H121" s="162">
        <v>9</v>
      </c>
      <c r="I121" s="162">
        <f t="shared" si="2"/>
        <v>3.4802884615384615</v>
      </c>
      <c r="J121" s="29">
        <v>5.5197115384615385</v>
      </c>
    </row>
    <row r="122" spans="2:10">
      <c r="B122" s="31">
        <v>12111.078971371724</v>
      </c>
      <c r="C122" s="153">
        <v>10.311900188802172</v>
      </c>
      <c r="D122" s="32">
        <f t="shared" si="3"/>
        <v>2271547.0016052946</v>
      </c>
      <c r="E122" s="29">
        <v>5.5384615384615383</v>
      </c>
      <c r="F122" s="33">
        <v>6.95</v>
      </c>
      <c r="G122">
        <v>13.11</v>
      </c>
      <c r="H122" s="162">
        <v>9</v>
      </c>
      <c r="I122" s="162">
        <f t="shared" si="2"/>
        <v>3.4615384615384617</v>
      </c>
      <c r="J122" s="29">
        <v>5.5384615384615383</v>
      </c>
    </row>
    <row r="123" spans="2:10">
      <c r="B123" s="31">
        <v>184.35677352518672</v>
      </c>
      <c r="C123" s="153">
        <v>10.312737093627991</v>
      </c>
      <c r="D123" s="32">
        <f t="shared" si="3"/>
        <v>2271731.3583788197</v>
      </c>
      <c r="E123" s="29">
        <v>5.5846153846153843</v>
      </c>
      <c r="F123" s="33">
        <v>6.95</v>
      </c>
      <c r="G123">
        <v>13.11</v>
      </c>
      <c r="H123" s="162">
        <v>9</v>
      </c>
      <c r="I123" s="162">
        <f t="shared" si="2"/>
        <v>3.4153846153846157</v>
      </c>
      <c r="J123" s="29">
        <v>5.5846153846153843</v>
      </c>
    </row>
    <row r="124" spans="2:10">
      <c r="B124" s="31">
        <v>280864.65120259917</v>
      </c>
      <c r="C124" s="153">
        <v>11.587748461527122</v>
      </c>
      <c r="D124" s="32">
        <f t="shared" si="3"/>
        <v>2552596.0095814187</v>
      </c>
      <c r="E124" s="29">
        <v>5.6817307692307697</v>
      </c>
      <c r="F124" s="33">
        <v>6.95</v>
      </c>
      <c r="G124">
        <v>13.11</v>
      </c>
      <c r="H124" s="162">
        <v>9</v>
      </c>
      <c r="I124" s="162">
        <f t="shared" si="2"/>
        <v>3.3182692307692303</v>
      </c>
      <c r="J124" s="29">
        <v>5.6817307692307697</v>
      </c>
    </row>
    <row r="125" spans="2:10">
      <c r="B125" s="31">
        <v>236843.26795859917</v>
      </c>
      <c r="C125" s="153">
        <v>12.662920640598404</v>
      </c>
      <c r="D125" s="32">
        <f t="shared" si="3"/>
        <v>2789439.2775400179</v>
      </c>
      <c r="E125" s="29">
        <v>5.7692307692307692</v>
      </c>
      <c r="F125" s="33">
        <v>6.95</v>
      </c>
      <c r="G125">
        <v>13.11</v>
      </c>
      <c r="H125" s="162">
        <v>9</v>
      </c>
      <c r="I125" s="162">
        <f t="shared" si="2"/>
        <v>3.2307692307692308</v>
      </c>
      <c r="J125" s="29">
        <v>5.7692307692307692</v>
      </c>
    </row>
    <row r="126" spans="2:10">
      <c r="B126" s="31">
        <v>487.90742943456968</v>
      </c>
      <c r="C126" s="153">
        <v>12.665135542033482</v>
      </c>
      <c r="D126" s="32">
        <f t="shared" si="3"/>
        <v>2789927.1849694522</v>
      </c>
      <c r="E126" s="29">
        <v>5.8442307692307693</v>
      </c>
      <c r="F126" s="33">
        <v>6.95</v>
      </c>
      <c r="G126">
        <v>13.11</v>
      </c>
      <c r="H126" s="162">
        <v>9</v>
      </c>
      <c r="I126" s="162">
        <f t="shared" si="2"/>
        <v>3.1557692307692307</v>
      </c>
      <c r="J126" s="29">
        <v>5.8442307692307693</v>
      </c>
    </row>
    <row r="127" spans="2:10">
      <c r="B127" s="31">
        <v>787.67029427868306</v>
      </c>
      <c r="C127" s="153">
        <v>12.668711245045811</v>
      </c>
      <c r="D127" s="32">
        <f t="shared" si="3"/>
        <v>2790714.855263731</v>
      </c>
      <c r="E127" s="29">
        <v>5.9019230769230768</v>
      </c>
      <c r="F127" s="33">
        <v>6.95</v>
      </c>
      <c r="G127">
        <v>13.11</v>
      </c>
      <c r="H127" s="162">
        <v>9</v>
      </c>
      <c r="I127" s="162">
        <f t="shared" si="2"/>
        <v>3.0980769230769232</v>
      </c>
      <c r="J127" s="29">
        <v>5.9019230769230768</v>
      </c>
    </row>
    <row r="128" spans="2:10">
      <c r="B128" s="31">
        <v>1440.2835741448807</v>
      </c>
      <c r="C128" s="153">
        <v>12.675249547114692</v>
      </c>
      <c r="D128" s="32">
        <f t="shared" si="3"/>
        <v>2792155.1388378758</v>
      </c>
      <c r="E128" s="29">
        <v>5.9173076923076922</v>
      </c>
      <c r="F128" s="33">
        <v>6.95</v>
      </c>
      <c r="G128">
        <v>13.11</v>
      </c>
      <c r="H128" s="162">
        <v>9</v>
      </c>
      <c r="I128" s="162">
        <f t="shared" si="2"/>
        <v>3.0826923076923078</v>
      </c>
      <c r="J128" s="29">
        <v>5.9173076923076922</v>
      </c>
    </row>
    <row r="129" spans="2:10">
      <c r="B129" s="31">
        <v>6301.3990990153907</v>
      </c>
      <c r="C129" s="153">
        <v>12.703855338019713</v>
      </c>
      <c r="D129" s="32">
        <f t="shared" si="3"/>
        <v>2798456.537936891</v>
      </c>
      <c r="E129" s="29">
        <v>5.9254807692307692</v>
      </c>
      <c r="F129" s="33">
        <v>6.95</v>
      </c>
      <c r="G129">
        <v>13.11</v>
      </c>
      <c r="H129" s="162">
        <v>9</v>
      </c>
      <c r="I129" s="162">
        <f t="shared" si="2"/>
        <v>3.0745192307692308</v>
      </c>
      <c r="J129" s="29">
        <v>5.9254807692307692</v>
      </c>
    </row>
    <row r="130" spans="2:10">
      <c r="B130" s="31">
        <v>2937.4228856783839</v>
      </c>
      <c r="C130" s="153">
        <v>12.717190044097999</v>
      </c>
      <c r="D130" s="32">
        <f t="shared" si="3"/>
        <v>2801393.9608225692</v>
      </c>
      <c r="E130" s="29">
        <v>6</v>
      </c>
      <c r="F130" s="33">
        <v>6.95</v>
      </c>
      <c r="G130">
        <v>13.11</v>
      </c>
      <c r="H130" s="162">
        <v>9</v>
      </c>
      <c r="I130" s="162">
        <f t="shared" si="2"/>
        <v>3</v>
      </c>
      <c r="J130" s="29">
        <v>6</v>
      </c>
    </row>
    <row r="131" spans="2:10">
      <c r="B131" s="31">
        <v>481.60441756241107</v>
      </c>
      <c r="C131" s="153">
        <v>12.71937633242084</v>
      </c>
      <c r="D131" s="32">
        <f t="shared" si="3"/>
        <v>2801875.5652401317</v>
      </c>
      <c r="E131" s="29">
        <v>6.006730769230769</v>
      </c>
      <c r="F131" s="33">
        <v>6.95</v>
      </c>
      <c r="G131">
        <v>13.11</v>
      </c>
      <c r="H131" s="162">
        <v>9</v>
      </c>
      <c r="I131" s="162">
        <f t="shared" ref="I131:I194" si="4">+H131-E131</f>
        <v>2.993269230769231</v>
      </c>
      <c r="J131" s="29">
        <v>6.006730769230769</v>
      </c>
    </row>
    <row r="132" spans="2:10">
      <c r="B132" s="31">
        <v>3333.9657825074792</v>
      </c>
      <c r="C132" s="153">
        <v>12.734511182088401</v>
      </c>
      <c r="D132" s="32">
        <f t="shared" ref="D132:D195" si="5">+D131+B132</f>
        <v>2805209.531022639</v>
      </c>
      <c r="E132" s="29">
        <v>6.0576923076923084</v>
      </c>
      <c r="F132" s="33">
        <v>6.95</v>
      </c>
      <c r="G132">
        <v>13.11</v>
      </c>
      <c r="H132" s="162">
        <v>9</v>
      </c>
      <c r="I132" s="162">
        <f t="shared" si="4"/>
        <v>2.9423076923076916</v>
      </c>
      <c r="J132" s="29">
        <v>6.0576923076923084</v>
      </c>
    </row>
    <row r="133" spans="2:10">
      <c r="B133" s="31">
        <v>89120.135377045313</v>
      </c>
      <c r="C133" s="153">
        <v>13.139080376637832</v>
      </c>
      <c r="D133" s="32">
        <f t="shared" si="5"/>
        <v>2894329.6663996843</v>
      </c>
      <c r="E133" s="29">
        <v>6.0875000000000004</v>
      </c>
      <c r="F133" s="33">
        <v>6.95</v>
      </c>
      <c r="G133">
        <v>13.11</v>
      </c>
      <c r="H133" s="162">
        <v>9</v>
      </c>
      <c r="I133" s="162">
        <f t="shared" si="4"/>
        <v>2.9124999999999996</v>
      </c>
      <c r="J133" s="29">
        <v>6.0875000000000004</v>
      </c>
    </row>
    <row r="134" spans="2:10">
      <c r="B134" s="31">
        <v>4881.0205472315065</v>
      </c>
      <c r="C134" s="153">
        <v>13.161238226185729</v>
      </c>
      <c r="D134" s="32">
        <f t="shared" si="5"/>
        <v>2899210.6869469159</v>
      </c>
      <c r="E134" s="29">
        <v>6.1687500000000002</v>
      </c>
      <c r="F134" s="33">
        <v>6.95</v>
      </c>
      <c r="G134">
        <v>13.11</v>
      </c>
      <c r="H134" s="162">
        <v>9</v>
      </c>
      <c r="I134" s="162">
        <f t="shared" si="4"/>
        <v>2.8312499999999998</v>
      </c>
      <c r="J134" s="29">
        <v>6.1687500000000002</v>
      </c>
    </row>
    <row r="135" spans="2:10">
      <c r="B135" s="31">
        <v>272.18536430197292</v>
      </c>
      <c r="C135" s="153">
        <v>13.162473837118519</v>
      </c>
      <c r="D135" s="32">
        <f t="shared" si="5"/>
        <v>2899482.8723112177</v>
      </c>
      <c r="E135" s="29">
        <v>6.2096153846153843</v>
      </c>
      <c r="F135" s="33">
        <v>6.95</v>
      </c>
      <c r="G135">
        <v>13.11</v>
      </c>
      <c r="H135" s="162">
        <v>9</v>
      </c>
      <c r="I135" s="162">
        <f t="shared" si="4"/>
        <v>2.7903846153846157</v>
      </c>
      <c r="J135" s="29">
        <v>6.2096153846153843</v>
      </c>
    </row>
    <row r="136" spans="2:10">
      <c r="B136" s="31">
        <v>2790.2150855663763</v>
      </c>
      <c r="C136" s="153">
        <v>13.175140279612254</v>
      </c>
      <c r="D136" s="32">
        <f t="shared" si="5"/>
        <v>2902273.0873967842</v>
      </c>
      <c r="E136" s="29">
        <v>6.2423076923076923</v>
      </c>
      <c r="F136" s="33">
        <v>6.95</v>
      </c>
      <c r="G136">
        <v>13.11</v>
      </c>
      <c r="H136" s="162">
        <v>9</v>
      </c>
      <c r="I136" s="162">
        <f t="shared" si="4"/>
        <v>2.7576923076923077</v>
      </c>
      <c r="J136" s="29">
        <v>6.2423076923076923</v>
      </c>
    </row>
    <row r="137" spans="2:10">
      <c r="B137" s="31">
        <v>26845.97754808408</v>
      </c>
      <c r="C137" s="153">
        <v>13.297010106981459</v>
      </c>
      <c r="D137" s="32">
        <f t="shared" si="5"/>
        <v>2929119.0649448684</v>
      </c>
      <c r="E137" s="29">
        <v>6.25</v>
      </c>
      <c r="F137" s="33">
        <v>6.95</v>
      </c>
      <c r="G137">
        <v>13.11</v>
      </c>
      <c r="H137" s="162">
        <v>9</v>
      </c>
      <c r="I137" s="162">
        <f t="shared" si="4"/>
        <v>2.75</v>
      </c>
      <c r="J137" s="29">
        <v>6.25</v>
      </c>
    </row>
    <row r="138" spans="2:10">
      <c r="B138" s="31">
        <v>602.82982838710905</v>
      </c>
      <c r="C138" s="153">
        <v>13.299746709401205</v>
      </c>
      <c r="D138" s="32">
        <f t="shared" si="5"/>
        <v>2929721.8947732556</v>
      </c>
      <c r="E138" s="29">
        <v>6.2884615384615383</v>
      </c>
      <c r="F138" s="33">
        <v>6.95</v>
      </c>
      <c r="G138">
        <v>13.11</v>
      </c>
      <c r="H138" s="162">
        <v>9</v>
      </c>
      <c r="I138" s="162">
        <f t="shared" si="4"/>
        <v>2.7115384615384617</v>
      </c>
      <c r="J138" s="29">
        <v>6.2884615384615383</v>
      </c>
    </row>
    <row r="139" spans="2:10">
      <c r="B139" s="31">
        <v>5563.0683759629055</v>
      </c>
      <c r="C139" s="153">
        <v>13.325000778894758</v>
      </c>
      <c r="D139" s="32">
        <f t="shared" si="5"/>
        <v>2935284.9631492184</v>
      </c>
      <c r="E139" s="29">
        <v>6.3312499999999998</v>
      </c>
      <c r="F139" s="33">
        <v>6.95</v>
      </c>
      <c r="G139">
        <v>13.11</v>
      </c>
      <c r="H139" s="162">
        <v>9</v>
      </c>
      <c r="I139" s="162">
        <f t="shared" si="4"/>
        <v>2.6687500000000002</v>
      </c>
      <c r="J139" s="29">
        <v>6.3312499999999998</v>
      </c>
    </row>
    <row r="140" spans="2:10">
      <c r="B140" s="31">
        <v>21479.455985913664</v>
      </c>
      <c r="C140" s="153">
        <v>13.422508779424783</v>
      </c>
      <c r="D140" s="32">
        <f t="shared" si="5"/>
        <v>2956764.4191351319</v>
      </c>
      <c r="E140" s="29">
        <v>6.3461538461538458</v>
      </c>
      <c r="F140" s="33">
        <v>6.95</v>
      </c>
      <c r="G140">
        <v>13.11</v>
      </c>
      <c r="H140" s="162">
        <v>9</v>
      </c>
      <c r="I140" s="162">
        <f t="shared" si="4"/>
        <v>2.6538461538461542</v>
      </c>
      <c r="J140" s="29">
        <v>6.3461538461538458</v>
      </c>
    </row>
    <row r="141" spans="2:10">
      <c r="B141" s="31">
        <v>859.76862969846172</v>
      </c>
      <c r="C141" s="153">
        <v>13.42641177957783</v>
      </c>
      <c r="D141" s="32">
        <f t="shared" si="5"/>
        <v>2957624.1877648304</v>
      </c>
      <c r="E141" s="29">
        <v>6.4615384615384617</v>
      </c>
      <c r="F141" s="33">
        <v>6.95</v>
      </c>
      <c r="G141">
        <v>13.11</v>
      </c>
      <c r="H141" s="162">
        <v>9</v>
      </c>
      <c r="I141" s="162">
        <f t="shared" si="4"/>
        <v>2.5384615384615383</v>
      </c>
      <c r="J141" s="29">
        <v>6.4615384615384617</v>
      </c>
    </row>
    <row r="142" spans="2:10">
      <c r="B142" s="31">
        <v>2956.1541715006756</v>
      </c>
      <c r="C142" s="153">
        <v>13.439831518081007</v>
      </c>
      <c r="D142" s="32">
        <f t="shared" si="5"/>
        <v>2960580.3419363312</v>
      </c>
      <c r="E142" s="29">
        <v>6.4874999999999998</v>
      </c>
      <c r="F142" s="33">
        <v>6.95</v>
      </c>
      <c r="G142">
        <v>13.11</v>
      </c>
      <c r="H142" s="162">
        <v>9</v>
      </c>
      <c r="I142" s="162">
        <f t="shared" si="4"/>
        <v>2.5125000000000002</v>
      </c>
      <c r="J142" s="29">
        <v>6.4874999999999998</v>
      </c>
    </row>
    <row r="143" spans="2:10">
      <c r="B143" s="31">
        <v>736.06534383266762</v>
      </c>
      <c r="C143" s="153">
        <v>13.443172955591514</v>
      </c>
      <c r="D143" s="32">
        <f t="shared" si="5"/>
        <v>2961316.4072801638</v>
      </c>
      <c r="E143" s="29">
        <v>6.4903846153846159</v>
      </c>
      <c r="F143" s="33">
        <v>6.95</v>
      </c>
      <c r="G143">
        <v>13.11</v>
      </c>
      <c r="H143" s="162">
        <v>9</v>
      </c>
      <c r="I143" s="162">
        <f t="shared" si="4"/>
        <v>2.5096153846153841</v>
      </c>
      <c r="J143" s="29">
        <v>6.4903846153846159</v>
      </c>
    </row>
    <row r="144" spans="2:10">
      <c r="B144" s="31">
        <v>436986.26695732359</v>
      </c>
      <c r="C144" s="153">
        <v>15.426913008320643</v>
      </c>
      <c r="D144" s="32">
        <f t="shared" si="5"/>
        <v>3398302.6742374874</v>
      </c>
      <c r="E144" s="29">
        <v>6.493269230769231</v>
      </c>
      <c r="F144" s="33">
        <v>6.95</v>
      </c>
      <c r="G144">
        <v>13.11</v>
      </c>
      <c r="H144" s="162">
        <v>9</v>
      </c>
      <c r="I144" s="162">
        <f t="shared" si="4"/>
        <v>2.506730769230769</v>
      </c>
      <c r="J144" s="29">
        <v>6.493269230769231</v>
      </c>
    </row>
    <row r="145" spans="2:10">
      <c r="B145" s="31">
        <v>77.902295647380498</v>
      </c>
      <c r="C145" s="153">
        <v>15.427266653081956</v>
      </c>
      <c r="D145" s="32">
        <f t="shared" si="5"/>
        <v>3398380.5765331346</v>
      </c>
      <c r="E145" s="29">
        <v>6.5096153846153841</v>
      </c>
      <c r="F145" s="33">
        <v>6.95</v>
      </c>
      <c r="G145">
        <v>13.11</v>
      </c>
      <c r="H145" s="162">
        <v>9</v>
      </c>
      <c r="I145" s="162">
        <f t="shared" si="4"/>
        <v>2.4903846153846159</v>
      </c>
      <c r="J145" s="29">
        <v>6.5096153846153841</v>
      </c>
    </row>
    <row r="146" spans="2:10">
      <c r="B146" s="31">
        <v>553.15341921071581</v>
      </c>
      <c r="C146" s="153">
        <v>15.429777744793446</v>
      </c>
      <c r="D146" s="32">
        <f t="shared" si="5"/>
        <v>3398933.7299523451</v>
      </c>
      <c r="E146" s="29">
        <v>6.6557692307692307</v>
      </c>
      <c r="F146" s="33">
        <v>6.95</v>
      </c>
      <c r="G146">
        <v>13.11</v>
      </c>
      <c r="H146" s="162">
        <v>9</v>
      </c>
      <c r="I146" s="162">
        <f t="shared" si="4"/>
        <v>2.3442307692307693</v>
      </c>
      <c r="J146" s="29">
        <v>6.6557692307692307</v>
      </c>
    </row>
    <row r="147" spans="2:10">
      <c r="B147" s="31">
        <v>5496.7505380901875</v>
      </c>
      <c r="C147" s="153">
        <v>15.454730758255847</v>
      </c>
      <c r="D147" s="32">
        <f t="shared" si="5"/>
        <v>3404430.4804904354</v>
      </c>
      <c r="E147" s="29">
        <v>6.7307692307692308</v>
      </c>
      <c r="F147" s="33">
        <v>6.95</v>
      </c>
      <c r="G147">
        <v>13.11</v>
      </c>
      <c r="H147" s="162">
        <v>9</v>
      </c>
      <c r="I147" s="162">
        <f t="shared" si="4"/>
        <v>2.2692307692307692</v>
      </c>
      <c r="J147" s="29">
        <v>6.7307692307692308</v>
      </c>
    </row>
    <row r="148" spans="2:10">
      <c r="B148" s="31">
        <v>1150.9975661620549</v>
      </c>
      <c r="C148" s="153">
        <v>15.459955819419639</v>
      </c>
      <c r="D148" s="32">
        <f t="shared" si="5"/>
        <v>3405581.4780565975</v>
      </c>
      <c r="E148" s="29">
        <v>6.75</v>
      </c>
      <c r="F148" s="33">
        <v>6.95</v>
      </c>
      <c r="G148">
        <v>13.11</v>
      </c>
      <c r="H148" s="162">
        <v>9</v>
      </c>
      <c r="I148" s="162">
        <f t="shared" si="4"/>
        <v>2.25</v>
      </c>
      <c r="J148" s="29">
        <v>6.75</v>
      </c>
    </row>
    <row r="149" spans="2:10">
      <c r="B149" s="31">
        <v>536.5721070706893</v>
      </c>
      <c r="C149" s="153">
        <v>15.462391638712965</v>
      </c>
      <c r="D149" s="32">
        <f t="shared" si="5"/>
        <v>3406118.0501636681</v>
      </c>
      <c r="E149" s="29">
        <v>6.8076923076923084</v>
      </c>
      <c r="F149" s="33">
        <v>6.95</v>
      </c>
      <c r="G149">
        <v>13.11</v>
      </c>
      <c r="H149" s="162">
        <v>9</v>
      </c>
      <c r="I149" s="162">
        <f t="shared" si="4"/>
        <v>2.1923076923076916</v>
      </c>
      <c r="J149" s="29">
        <v>6.8076923076923084</v>
      </c>
    </row>
    <row r="150" spans="2:10">
      <c r="B150" s="31">
        <v>3820.4633485074532</v>
      </c>
      <c r="C150" s="153">
        <v>15.479734989608607</v>
      </c>
      <c r="D150" s="32">
        <f t="shared" si="5"/>
        <v>3409938.5135121755</v>
      </c>
      <c r="E150" s="29">
        <v>6.8182692307692303</v>
      </c>
      <c r="F150" s="33">
        <v>6.95</v>
      </c>
      <c r="G150">
        <v>13.11</v>
      </c>
      <c r="H150" s="162">
        <v>9</v>
      </c>
      <c r="I150" s="162">
        <f t="shared" si="4"/>
        <v>2.1817307692307697</v>
      </c>
      <c r="J150" s="29">
        <v>6.8182692307692303</v>
      </c>
    </row>
    <row r="151" spans="2:10">
      <c r="B151" s="31">
        <v>992.09420981688504</v>
      </c>
      <c r="C151" s="153">
        <v>15.48423869411584</v>
      </c>
      <c r="D151" s="32">
        <f t="shared" si="5"/>
        <v>3410930.6077219923</v>
      </c>
      <c r="E151" s="29">
        <v>6.8990384615384617</v>
      </c>
      <c r="F151" s="33">
        <v>6.95</v>
      </c>
      <c r="G151">
        <v>13.11</v>
      </c>
      <c r="H151" s="162">
        <v>9</v>
      </c>
      <c r="I151" s="162">
        <f t="shared" si="4"/>
        <v>2.1009615384615383</v>
      </c>
      <c r="J151" s="29">
        <v>6.8990384615384617</v>
      </c>
    </row>
    <row r="152" spans="2:10">
      <c r="B152" s="31">
        <v>87481.529470196532</v>
      </c>
      <c r="C152" s="153">
        <v>15.881369283807759</v>
      </c>
      <c r="D152" s="32">
        <f t="shared" si="5"/>
        <v>3498412.1371921888</v>
      </c>
      <c r="E152" s="29">
        <v>6.899519230769231</v>
      </c>
      <c r="F152" s="33">
        <v>6.95</v>
      </c>
      <c r="G152">
        <v>13.11</v>
      </c>
      <c r="H152" s="162">
        <v>9</v>
      </c>
      <c r="I152" s="162">
        <f t="shared" si="4"/>
        <v>2.100480769230769</v>
      </c>
      <c r="J152" s="29">
        <v>6.899519230769231</v>
      </c>
    </row>
    <row r="153" spans="2:10">
      <c r="B153" s="31">
        <v>70333.630373846929</v>
      </c>
      <c r="C153" s="153">
        <v>16.200655380823871</v>
      </c>
      <c r="D153" s="32">
        <f t="shared" si="5"/>
        <v>3568745.7675660355</v>
      </c>
      <c r="E153" s="29">
        <v>6.9230769230769225</v>
      </c>
      <c r="F153" s="33">
        <v>6.95</v>
      </c>
      <c r="G153">
        <v>13.11</v>
      </c>
      <c r="H153" s="162">
        <v>9</v>
      </c>
      <c r="I153" s="162">
        <f t="shared" si="4"/>
        <v>2.0769230769230775</v>
      </c>
      <c r="J153" s="29">
        <v>6.9230769230769225</v>
      </c>
    </row>
    <row r="154" spans="2:10">
      <c r="B154" s="31">
        <v>961.65565246388451</v>
      </c>
      <c r="C154" s="153">
        <v>16.205020906651512</v>
      </c>
      <c r="D154" s="32">
        <f t="shared" si="5"/>
        <v>3569707.4232184994</v>
      </c>
      <c r="E154" s="29">
        <v>6.9644230769230777</v>
      </c>
      <c r="F154" s="33">
        <v>6.95</v>
      </c>
      <c r="G154">
        <v>13.11</v>
      </c>
      <c r="H154" s="162">
        <v>9</v>
      </c>
      <c r="I154" s="162">
        <f t="shared" si="4"/>
        <v>2.0355769230769223</v>
      </c>
      <c r="J154" s="29">
        <v>6.9644230769230777</v>
      </c>
    </row>
    <row r="155" spans="2:10">
      <c r="B155" s="31">
        <v>920.19502751053756</v>
      </c>
      <c r="C155" s="153">
        <v>16.209198218092226</v>
      </c>
      <c r="D155" s="32">
        <f t="shared" si="5"/>
        <v>3570627.61824601</v>
      </c>
      <c r="E155" s="29">
        <v>7.0129807692307695</v>
      </c>
      <c r="F155" s="33">
        <v>6.95</v>
      </c>
      <c r="G155">
        <v>13.11</v>
      </c>
      <c r="H155" s="162">
        <v>9</v>
      </c>
      <c r="I155" s="162">
        <f t="shared" si="4"/>
        <v>1.9870192307692305</v>
      </c>
      <c r="J155" s="29">
        <v>7.0129807692307695</v>
      </c>
    </row>
    <row r="156" spans="2:10">
      <c r="B156" s="31">
        <v>26310.420251199295</v>
      </c>
      <c r="C156" s="153">
        <v>16.328636832993908</v>
      </c>
      <c r="D156" s="32">
        <f t="shared" si="5"/>
        <v>3596938.0384972095</v>
      </c>
      <c r="E156" s="29">
        <v>7.0615384615384613</v>
      </c>
      <c r="F156" s="33">
        <v>6.95</v>
      </c>
      <c r="G156">
        <v>13.11</v>
      </c>
      <c r="H156" s="162">
        <v>9</v>
      </c>
      <c r="I156" s="162">
        <f t="shared" si="4"/>
        <v>1.9384615384615387</v>
      </c>
      <c r="J156" s="29">
        <v>7.0615384615384613</v>
      </c>
    </row>
    <row r="157" spans="2:10">
      <c r="B157" s="31">
        <v>5433.058061077636</v>
      </c>
      <c r="C157" s="153">
        <v>16.353300708496466</v>
      </c>
      <c r="D157" s="32">
        <f t="shared" si="5"/>
        <v>3602371.0965582873</v>
      </c>
      <c r="E157" s="29">
        <v>7.1427884615384611</v>
      </c>
      <c r="F157" s="33">
        <v>6.95</v>
      </c>
      <c r="G157">
        <v>13.11</v>
      </c>
      <c r="H157" s="162">
        <v>9</v>
      </c>
      <c r="I157" s="162">
        <f t="shared" si="4"/>
        <v>1.8572115384615389</v>
      </c>
      <c r="J157" s="29">
        <v>7.1427884615384611</v>
      </c>
    </row>
    <row r="158" spans="2:10">
      <c r="B158" s="31">
        <v>133847.0275466798</v>
      </c>
      <c r="C158" s="153">
        <v>16.960911815664321</v>
      </c>
      <c r="D158" s="32">
        <f t="shared" si="5"/>
        <v>3736218.1241049669</v>
      </c>
      <c r="E158" s="29">
        <v>7.2115384615384617</v>
      </c>
      <c r="F158" s="33">
        <v>6.95</v>
      </c>
      <c r="G158">
        <v>13.11</v>
      </c>
      <c r="H158" s="162">
        <v>9</v>
      </c>
      <c r="I158" s="162">
        <f t="shared" si="4"/>
        <v>1.7884615384615383</v>
      </c>
      <c r="J158" s="29">
        <v>7.2115384615384617</v>
      </c>
    </row>
    <row r="159" spans="2:10">
      <c r="B159" s="31">
        <v>414.05212400078568</v>
      </c>
      <c r="C159" s="153">
        <v>16.962791444028884</v>
      </c>
      <c r="D159" s="32">
        <f t="shared" si="5"/>
        <v>3736632.1762289675</v>
      </c>
      <c r="E159" s="29">
        <v>7.2673076923076918</v>
      </c>
      <c r="F159" s="33">
        <v>6.95</v>
      </c>
      <c r="G159">
        <v>13.11</v>
      </c>
      <c r="H159" s="162">
        <v>9</v>
      </c>
      <c r="I159" s="162">
        <f t="shared" si="4"/>
        <v>1.7326923076923082</v>
      </c>
      <c r="J159" s="29">
        <v>7.2673076923076918</v>
      </c>
    </row>
    <row r="160" spans="2:10">
      <c r="B160" s="31">
        <v>331057.04910536448</v>
      </c>
      <c r="C160" s="153">
        <v>18.465655899292788</v>
      </c>
      <c r="D160" s="32">
        <f t="shared" si="5"/>
        <v>4067689.2253343319</v>
      </c>
      <c r="E160" s="29">
        <v>7.3100961538461533</v>
      </c>
      <c r="F160" s="33">
        <v>6.95</v>
      </c>
      <c r="G160">
        <v>13.11</v>
      </c>
      <c r="H160" s="162">
        <v>9</v>
      </c>
      <c r="I160" s="162">
        <f t="shared" si="4"/>
        <v>1.6899038461538467</v>
      </c>
      <c r="J160" s="29">
        <v>7.3100961538461533</v>
      </c>
    </row>
    <row r="161" spans="2:10">
      <c r="B161" s="31">
        <v>695.21553306747626</v>
      </c>
      <c r="C161" s="153">
        <v>18.468811895264533</v>
      </c>
      <c r="D161" s="32">
        <f t="shared" si="5"/>
        <v>4068384.4408673993</v>
      </c>
      <c r="E161" s="29">
        <v>7.3961538461538465</v>
      </c>
      <c r="F161" s="33">
        <v>6.95</v>
      </c>
      <c r="G161">
        <v>13.11</v>
      </c>
      <c r="H161" s="162">
        <v>9</v>
      </c>
      <c r="I161" s="162">
        <f t="shared" si="4"/>
        <v>1.6038461538461535</v>
      </c>
      <c r="J161" s="29">
        <v>7.3961538461538465</v>
      </c>
    </row>
    <row r="162" spans="2:10">
      <c r="B162" s="31">
        <v>15277.230201981885</v>
      </c>
      <c r="C162" s="153">
        <v>18.538164311434159</v>
      </c>
      <c r="D162" s="32">
        <f t="shared" si="5"/>
        <v>4083661.6710693813</v>
      </c>
      <c r="E162" s="29">
        <v>7.4043269230769226</v>
      </c>
      <c r="F162" s="33">
        <v>6.95</v>
      </c>
      <c r="G162">
        <v>13.11</v>
      </c>
      <c r="H162" s="162">
        <v>9</v>
      </c>
      <c r="I162" s="162">
        <f t="shared" si="4"/>
        <v>1.5956730769230774</v>
      </c>
      <c r="J162" s="29">
        <v>7.4043269230769226</v>
      </c>
    </row>
    <row r="163" spans="2:10">
      <c r="B163" s="31">
        <v>125.22243387071998</v>
      </c>
      <c r="C163" s="153">
        <v>18.538732770391231</v>
      </c>
      <c r="D163" s="32">
        <f t="shared" si="5"/>
        <v>4083786.893503252</v>
      </c>
      <c r="E163" s="29">
        <v>7.4423076923076916</v>
      </c>
      <c r="F163" s="33">
        <v>6.95</v>
      </c>
      <c r="G163">
        <v>13.11</v>
      </c>
      <c r="H163" s="162">
        <v>9</v>
      </c>
      <c r="I163" s="162">
        <f t="shared" si="4"/>
        <v>1.5576923076923084</v>
      </c>
      <c r="J163" s="29">
        <v>7.4423076923076916</v>
      </c>
    </row>
    <row r="164" spans="2:10">
      <c r="B164" s="31">
        <v>27322.921179390458</v>
      </c>
      <c r="C164" s="153">
        <v>18.6627677280079</v>
      </c>
      <c r="D164" s="32">
        <f t="shared" si="5"/>
        <v>4111109.8146826425</v>
      </c>
      <c r="E164" s="29">
        <v>7.5</v>
      </c>
      <c r="F164" s="33">
        <v>6.95</v>
      </c>
      <c r="G164">
        <v>13.11</v>
      </c>
      <c r="H164" s="162">
        <v>9</v>
      </c>
      <c r="I164" s="162">
        <f t="shared" si="4"/>
        <v>1.5</v>
      </c>
      <c r="J164" s="29">
        <v>7.5</v>
      </c>
    </row>
    <row r="165" spans="2:10">
      <c r="B165" s="31">
        <v>1819.5940713431805</v>
      </c>
      <c r="C165" s="153">
        <v>18.671027945575297</v>
      </c>
      <c r="D165" s="32">
        <f t="shared" si="5"/>
        <v>4112929.4087539855</v>
      </c>
      <c r="E165" s="29">
        <v>7.5072115384615383</v>
      </c>
      <c r="F165" s="33">
        <v>6.95</v>
      </c>
      <c r="G165">
        <v>13.11</v>
      </c>
      <c r="H165" s="162">
        <v>9</v>
      </c>
      <c r="I165" s="162">
        <f t="shared" si="4"/>
        <v>1.4927884615384617</v>
      </c>
      <c r="J165" s="29">
        <v>7.5072115384615383</v>
      </c>
    </row>
    <row r="166" spans="2:10">
      <c r="B166" s="31">
        <v>30235.801250626049</v>
      </c>
      <c r="C166" s="153">
        <v>18.808286194867328</v>
      </c>
      <c r="D166" s="32">
        <f t="shared" si="5"/>
        <v>4143165.2100046114</v>
      </c>
      <c r="E166" s="29">
        <v>7.5673076923076916</v>
      </c>
      <c r="F166" s="33">
        <v>6.95</v>
      </c>
      <c r="G166">
        <v>13.11</v>
      </c>
      <c r="H166" s="162">
        <v>9</v>
      </c>
      <c r="I166" s="162">
        <f t="shared" si="4"/>
        <v>1.4326923076923084</v>
      </c>
      <c r="J166" s="29">
        <v>7.5673076923076916</v>
      </c>
    </row>
    <row r="167" spans="2:10">
      <c r="B167" s="31">
        <v>469.80074349373513</v>
      </c>
      <c r="C167" s="153">
        <v>18.810418899307127</v>
      </c>
      <c r="D167" s="32">
        <f t="shared" si="5"/>
        <v>4143635.0107481051</v>
      </c>
      <c r="E167" s="29">
        <v>7.6557692307692307</v>
      </c>
      <c r="F167" s="33">
        <v>6.95</v>
      </c>
      <c r="G167">
        <v>13.11</v>
      </c>
      <c r="H167" s="162">
        <v>9</v>
      </c>
      <c r="I167" s="162">
        <f t="shared" si="4"/>
        <v>1.3442307692307693</v>
      </c>
      <c r="J167" s="29">
        <v>7.6557692307692307</v>
      </c>
    </row>
    <row r="168" spans="2:10">
      <c r="B168" s="31">
        <v>12754.276888499367</v>
      </c>
      <c r="C168" s="153">
        <v>18.868318132808177</v>
      </c>
      <c r="D168" s="32">
        <f t="shared" si="5"/>
        <v>4156389.2876366046</v>
      </c>
      <c r="E168" s="29">
        <v>7.6923076923076916</v>
      </c>
      <c r="F168" s="33">
        <v>6.95</v>
      </c>
      <c r="G168">
        <v>13.11</v>
      </c>
      <c r="H168" s="162">
        <v>9</v>
      </c>
      <c r="I168" s="162">
        <f t="shared" si="4"/>
        <v>1.3076923076923084</v>
      </c>
      <c r="J168" s="29">
        <v>7.6923076923076916</v>
      </c>
    </row>
    <row r="169" spans="2:10">
      <c r="B169" s="31">
        <v>390.39243426720213</v>
      </c>
      <c r="C169" s="153">
        <v>18.870090355797085</v>
      </c>
      <c r="D169" s="32">
        <f t="shared" si="5"/>
        <v>4156779.680070872</v>
      </c>
      <c r="E169" s="29">
        <v>7.695673076923077</v>
      </c>
      <c r="F169" s="33">
        <v>6.95</v>
      </c>
      <c r="G169">
        <v>13.11</v>
      </c>
      <c r="H169" s="162">
        <v>9</v>
      </c>
      <c r="I169" s="162">
        <f t="shared" si="4"/>
        <v>1.304326923076923</v>
      </c>
      <c r="J169" s="29">
        <v>7.695673076923077</v>
      </c>
    </row>
    <row r="170" spans="2:10">
      <c r="B170" s="31">
        <v>79068.147081910909</v>
      </c>
      <c r="C170" s="153">
        <v>19.229027608799552</v>
      </c>
      <c r="D170" s="32">
        <f t="shared" si="5"/>
        <v>4235847.8271527831</v>
      </c>
      <c r="E170" s="29">
        <v>7.7384615384615385</v>
      </c>
      <c r="F170" s="33">
        <v>6.95</v>
      </c>
      <c r="G170">
        <v>13.11</v>
      </c>
      <c r="H170" s="162">
        <v>9</v>
      </c>
      <c r="I170" s="162">
        <f t="shared" si="4"/>
        <v>1.2615384615384615</v>
      </c>
      <c r="J170" s="29">
        <v>7.7384615384615385</v>
      </c>
    </row>
    <row r="171" spans="2:10">
      <c r="B171" s="31">
        <v>292.74260831010872</v>
      </c>
      <c r="C171" s="153">
        <v>19.230356541265298</v>
      </c>
      <c r="D171" s="32">
        <f t="shared" si="5"/>
        <v>4236140.5697610928</v>
      </c>
      <c r="E171" s="29">
        <v>7.7985576923076918</v>
      </c>
      <c r="F171" s="33">
        <v>6.95</v>
      </c>
      <c r="G171">
        <v>13.11</v>
      </c>
      <c r="H171" s="162">
        <v>9</v>
      </c>
      <c r="I171" s="162">
        <f t="shared" si="4"/>
        <v>1.2014423076923082</v>
      </c>
      <c r="J171" s="29">
        <v>7.7985576923076918</v>
      </c>
    </row>
    <row r="172" spans="2:10">
      <c r="B172" s="31">
        <v>4201.9089385972775</v>
      </c>
      <c r="C172" s="153">
        <v>19.249431500113442</v>
      </c>
      <c r="D172" s="32">
        <f t="shared" si="5"/>
        <v>4240342.4786996897</v>
      </c>
      <c r="E172" s="29">
        <v>7.8240384615384615</v>
      </c>
      <c r="F172" s="33">
        <v>6.95</v>
      </c>
      <c r="G172">
        <v>13.11</v>
      </c>
      <c r="H172" s="162">
        <v>9</v>
      </c>
      <c r="I172" s="162">
        <f t="shared" si="4"/>
        <v>1.1759615384615385</v>
      </c>
      <c r="J172" s="29">
        <v>7.8240384615384615</v>
      </c>
    </row>
    <row r="173" spans="2:10">
      <c r="B173" s="31">
        <v>1802.5230101432037</v>
      </c>
      <c r="C173" s="153">
        <v>19.257614222000985</v>
      </c>
      <c r="D173" s="32">
        <f t="shared" si="5"/>
        <v>4242145.0017098328</v>
      </c>
      <c r="E173" s="29">
        <v>7.9865384615384611</v>
      </c>
      <c r="F173" s="33">
        <v>6.95</v>
      </c>
      <c r="G173">
        <v>13.11</v>
      </c>
      <c r="H173" s="162">
        <v>9</v>
      </c>
      <c r="I173" s="162">
        <f t="shared" si="4"/>
        <v>1.0134615384615389</v>
      </c>
      <c r="J173" s="29">
        <v>7.9865384615384611</v>
      </c>
    </row>
    <row r="174" spans="2:10">
      <c r="B174" s="31">
        <v>8391.3988186229708</v>
      </c>
      <c r="C174" s="153">
        <v>19.295707762218697</v>
      </c>
      <c r="D174" s="32">
        <f t="shared" si="5"/>
        <v>4250536.4005284561</v>
      </c>
      <c r="E174" s="29">
        <v>7.9951923076923084</v>
      </c>
      <c r="F174" s="33">
        <v>6.95</v>
      </c>
      <c r="G174">
        <v>13.11</v>
      </c>
      <c r="H174" s="162">
        <v>9</v>
      </c>
      <c r="I174" s="162">
        <f t="shared" si="4"/>
        <v>1.0048076923076916</v>
      </c>
      <c r="J174" s="29">
        <v>7.9951923076923084</v>
      </c>
    </row>
    <row r="175" spans="2:10">
      <c r="B175" s="31">
        <v>18238.614914776619</v>
      </c>
      <c r="C175" s="153">
        <v>19.378503661423188</v>
      </c>
      <c r="D175" s="32">
        <f t="shared" si="5"/>
        <v>4268775.0154432328</v>
      </c>
      <c r="E175" s="29">
        <v>8.0769230769230766</v>
      </c>
      <c r="F175" s="33">
        <v>6.95</v>
      </c>
      <c r="G175">
        <v>13.11</v>
      </c>
      <c r="H175" s="162">
        <v>9</v>
      </c>
      <c r="I175" s="162">
        <f t="shared" si="4"/>
        <v>0.92307692307692335</v>
      </c>
      <c r="J175" s="29">
        <v>8.0769230769230766</v>
      </c>
    </row>
    <row r="176" spans="2:10">
      <c r="B176" s="31">
        <v>990178.72633360175</v>
      </c>
      <c r="C176" s="153">
        <v>23.873512652129321</v>
      </c>
      <c r="D176" s="32">
        <f t="shared" si="5"/>
        <v>5258953.7417768342</v>
      </c>
      <c r="E176" s="29">
        <v>8.1663461538461526</v>
      </c>
      <c r="F176" s="33">
        <v>6.95</v>
      </c>
      <c r="G176">
        <v>13.11</v>
      </c>
      <c r="H176" s="162">
        <v>9</v>
      </c>
      <c r="I176" s="162">
        <f t="shared" si="4"/>
        <v>0.83365384615384741</v>
      </c>
      <c r="J176" s="29">
        <v>8.1663461538461526</v>
      </c>
    </row>
    <row r="177" spans="2:10">
      <c r="B177" s="31">
        <v>25279.635197615054</v>
      </c>
      <c r="C177" s="153">
        <v>23.988271921817738</v>
      </c>
      <c r="D177" s="32">
        <f t="shared" si="5"/>
        <v>5284233.3769744495</v>
      </c>
      <c r="E177" s="29">
        <v>8.1730769230769234</v>
      </c>
      <c r="F177" s="33">
        <v>6.95</v>
      </c>
      <c r="G177">
        <v>13.11</v>
      </c>
      <c r="H177" s="162">
        <v>9</v>
      </c>
      <c r="I177" s="162">
        <f t="shared" si="4"/>
        <v>0.82692307692307665</v>
      </c>
      <c r="J177" s="29">
        <v>8.1730769230769234</v>
      </c>
    </row>
    <row r="178" spans="2:10">
      <c r="B178" s="31">
        <v>1132.9944781732638</v>
      </c>
      <c r="C178" s="153">
        <v>23.993415256278851</v>
      </c>
      <c r="D178" s="32">
        <f t="shared" si="5"/>
        <v>5285366.371452623</v>
      </c>
      <c r="E178" s="29">
        <v>8.2519230769230774</v>
      </c>
      <c r="F178" s="33">
        <v>6.95</v>
      </c>
      <c r="G178">
        <v>13.11</v>
      </c>
      <c r="H178" s="162">
        <v>9</v>
      </c>
      <c r="I178" s="162">
        <f t="shared" si="4"/>
        <v>0.74807692307692264</v>
      </c>
      <c r="J178" s="29">
        <v>8.2519230769230774</v>
      </c>
    </row>
    <row r="179" spans="2:10">
      <c r="B179" s="31">
        <v>275.75123323296924</v>
      </c>
      <c r="C179" s="153">
        <v>23.994667054807355</v>
      </c>
      <c r="D179" s="32">
        <f t="shared" si="5"/>
        <v>5285642.1226858562</v>
      </c>
      <c r="E179" s="29">
        <v>8.3076923076923084</v>
      </c>
      <c r="F179" s="33">
        <v>6.95</v>
      </c>
      <c r="G179">
        <v>13.11</v>
      </c>
      <c r="H179" s="162">
        <v>9</v>
      </c>
      <c r="I179" s="162">
        <f t="shared" si="4"/>
        <v>0.69230769230769162</v>
      </c>
      <c r="J179" s="29">
        <v>8.3076923076923084</v>
      </c>
    </row>
    <row r="180" spans="2:10">
      <c r="B180" s="31">
        <v>275.75123323296924</v>
      </c>
      <c r="C180" s="153">
        <v>23.995918853335859</v>
      </c>
      <c r="D180" s="32">
        <f t="shared" si="5"/>
        <v>5285917.8739190893</v>
      </c>
      <c r="E180" s="29">
        <v>8.3307692307692314</v>
      </c>
      <c r="F180" s="33">
        <v>6.95</v>
      </c>
      <c r="G180">
        <v>13.11</v>
      </c>
      <c r="H180" s="162">
        <v>9</v>
      </c>
      <c r="I180" s="162">
        <f t="shared" si="4"/>
        <v>0.66923076923076863</v>
      </c>
      <c r="J180" s="29">
        <v>8.3307692307692314</v>
      </c>
    </row>
    <row r="181" spans="2:10">
      <c r="B181" s="31">
        <v>404.32989717916359</v>
      </c>
      <c r="C181" s="153">
        <v>23.997754346741946</v>
      </c>
      <c r="D181" s="32">
        <f t="shared" si="5"/>
        <v>5286322.2038162686</v>
      </c>
      <c r="E181" s="29">
        <v>8.3375000000000004</v>
      </c>
      <c r="F181" s="33">
        <v>6.95</v>
      </c>
      <c r="G181">
        <v>13.11</v>
      </c>
      <c r="H181" s="162">
        <v>9</v>
      </c>
      <c r="I181" s="162">
        <f t="shared" si="4"/>
        <v>0.66249999999999964</v>
      </c>
      <c r="J181" s="29">
        <v>8.3375000000000004</v>
      </c>
    </row>
    <row r="182" spans="2:10">
      <c r="B182" s="31">
        <v>3279.2045081975375</v>
      </c>
      <c r="C182" s="153">
        <v>24.012640602480129</v>
      </c>
      <c r="D182" s="32">
        <f t="shared" si="5"/>
        <v>5289601.4083244661</v>
      </c>
      <c r="E182" s="29">
        <v>8.3548076923076913</v>
      </c>
      <c r="F182" s="33">
        <v>6.95</v>
      </c>
      <c r="G182">
        <v>13.11</v>
      </c>
      <c r="H182" s="162">
        <v>9</v>
      </c>
      <c r="I182" s="162">
        <f t="shared" si="4"/>
        <v>0.64519230769230873</v>
      </c>
      <c r="J182" s="29">
        <v>8.3548076923076913</v>
      </c>
    </row>
    <row r="183" spans="2:10">
      <c r="B183" s="31">
        <v>2152.0916165354329</v>
      </c>
      <c r="C183" s="153">
        <v>24.02241022376958</v>
      </c>
      <c r="D183" s="32">
        <f t="shared" si="5"/>
        <v>5291753.4999410016</v>
      </c>
      <c r="E183" s="29">
        <v>8.3653846153846168</v>
      </c>
      <c r="F183" s="33">
        <v>6.95</v>
      </c>
      <c r="G183">
        <v>13.11</v>
      </c>
      <c r="H183" s="162">
        <v>9</v>
      </c>
      <c r="I183" s="162">
        <f t="shared" si="4"/>
        <v>0.63461538461538325</v>
      </c>
      <c r="J183" s="29">
        <v>8.3653846153846168</v>
      </c>
    </row>
    <row r="184" spans="2:10">
      <c r="B184" s="31">
        <v>3941.3649837706516</v>
      </c>
      <c r="C184" s="153">
        <v>24.04030241895267</v>
      </c>
      <c r="D184" s="32">
        <f t="shared" si="5"/>
        <v>5295694.8649247726</v>
      </c>
      <c r="E184" s="29">
        <v>8.4134615384615383</v>
      </c>
      <c r="F184" s="33">
        <v>6.95</v>
      </c>
      <c r="G184">
        <v>13.11</v>
      </c>
      <c r="H184" s="162">
        <v>9</v>
      </c>
      <c r="I184" s="162">
        <f t="shared" si="4"/>
        <v>0.58653846153846168</v>
      </c>
      <c r="J184" s="29">
        <v>8.4134615384615383</v>
      </c>
    </row>
    <row r="185" spans="2:10">
      <c r="B185" s="31">
        <v>961.31076978844624</v>
      </c>
      <c r="C185" s="153">
        <v>24.044666379153128</v>
      </c>
      <c r="D185" s="32">
        <f t="shared" si="5"/>
        <v>5296656.1756945606</v>
      </c>
      <c r="E185" s="29">
        <v>8.4235576923076927</v>
      </c>
      <c r="F185" s="33">
        <v>6.95</v>
      </c>
      <c r="G185">
        <v>13.11</v>
      </c>
      <c r="H185" s="162">
        <v>9</v>
      </c>
      <c r="I185" s="162">
        <f t="shared" si="4"/>
        <v>0.57644230769230731</v>
      </c>
      <c r="J185" s="29">
        <v>8.4235576923076927</v>
      </c>
    </row>
    <row r="186" spans="2:10">
      <c r="B186" s="31">
        <v>3440.8221572059647</v>
      </c>
      <c r="C186" s="153">
        <v>24.060286313333425</v>
      </c>
      <c r="D186" s="32">
        <f t="shared" si="5"/>
        <v>5300096.9978517666</v>
      </c>
      <c r="E186" s="29">
        <v>8.440384615384616</v>
      </c>
      <c r="F186" s="33">
        <v>6.95</v>
      </c>
      <c r="G186">
        <v>13.11</v>
      </c>
      <c r="H186" s="162">
        <v>9</v>
      </c>
      <c r="I186" s="162">
        <f t="shared" si="4"/>
        <v>0.55961538461538396</v>
      </c>
      <c r="J186" s="29">
        <v>8.440384615384616</v>
      </c>
    </row>
    <row r="187" spans="2:10">
      <c r="B187" s="31">
        <v>839.38933346832766</v>
      </c>
      <c r="C187" s="153">
        <v>24.064096799764105</v>
      </c>
      <c r="D187" s="32">
        <f t="shared" si="5"/>
        <v>5300936.3871852346</v>
      </c>
      <c r="E187" s="29">
        <v>8.5091346153846157</v>
      </c>
      <c r="F187" s="33">
        <v>6.95</v>
      </c>
      <c r="G187">
        <v>13.11</v>
      </c>
      <c r="H187" s="162">
        <v>9</v>
      </c>
      <c r="I187" s="162">
        <f t="shared" si="4"/>
        <v>0.49086538461538431</v>
      </c>
      <c r="J187" s="29">
        <v>8.5091346153846157</v>
      </c>
    </row>
    <row r="188" spans="2:10">
      <c r="B188" s="31">
        <v>183746.01466285126</v>
      </c>
      <c r="C188" s="153">
        <v>24.898229028573141</v>
      </c>
      <c r="D188" s="32">
        <f t="shared" si="5"/>
        <v>5484682.4018480862</v>
      </c>
      <c r="E188" s="29">
        <v>8.5947115384615387</v>
      </c>
      <c r="F188" s="33">
        <v>6.95</v>
      </c>
      <c r="G188">
        <v>13.11</v>
      </c>
      <c r="H188" s="162">
        <v>9</v>
      </c>
      <c r="I188" s="162">
        <f t="shared" si="4"/>
        <v>0.40528846153846132</v>
      </c>
      <c r="J188" s="29">
        <v>8.5947115384615387</v>
      </c>
    </row>
    <row r="189" spans="2:10">
      <c r="B189" s="31">
        <v>343.22374339282089</v>
      </c>
      <c r="C189" s="153">
        <v>24.899787124875701</v>
      </c>
      <c r="D189" s="32">
        <f t="shared" si="5"/>
        <v>5485025.6255914792</v>
      </c>
      <c r="E189" s="29">
        <v>8.6201923076923084</v>
      </c>
      <c r="F189" s="33">
        <v>6.95</v>
      </c>
      <c r="G189">
        <v>13.11</v>
      </c>
      <c r="H189" s="162">
        <v>9</v>
      </c>
      <c r="I189" s="162">
        <f t="shared" si="4"/>
        <v>0.37980769230769162</v>
      </c>
      <c r="J189" s="29">
        <v>8.6201923076923084</v>
      </c>
    </row>
    <row r="190" spans="2:10">
      <c r="B190" s="31">
        <v>87401.704065621045</v>
      </c>
      <c r="C190" s="153">
        <v>25.296555339673361</v>
      </c>
      <c r="D190" s="32">
        <f t="shared" si="5"/>
        <v>5572427.3296571001</v>
      </c>
      <c r="E190" s="29">
        <v>8.6538461538461533</v>
      </c>
      <c r="F190" s="33">
        <v>6.95</v>
      </c>
      <c r="G190">
        <v>13.11</v>
      </c>
      <c r="H190" s="162">
        <v>9</v>
      </c>
      <c r="I190" s="162">
        <f t="shared" si="4"/>
        <v>0.3461538461538467</v>
      </c>
      <c r="J190" s="29">
        <v>8.6538461538461533</v>
      </c>
    </row>
    <row r="191" spans="2:10">
      <c r="B191" s="31">
        <v>1212.6834362139759</v>
      </c>
      <c r="C191" s="153">
        <v>25.302060429616919</v>
      </c>
      <c r="D191" s="32">
        <f t="shared" si="5"/>
        <v>5573640.0130933141</v>
      </c>
      <c r="E191" s="29">
        <v>8.6802884615384617</v>
      </c>
      <c r="F191" s="33">
        <v>6.95</v>
      </c>
      <c r="G191">
        <v>13.11</v>
      </c>
      <c r="H191" s="162">
        <v>9</v>
      </c>
      <c r="I191" s="162">
        <f t="shared" si="4"/>
        <v>0.31971153846153832</v>
      </c>
      <c r="J191" s="29">
        <v>8.6802884615384617</v>
      </c>
    </row>
    <row r="192" spans="2:10">
      <c r="B192" s="31">
        <v>273.50123144319349</v>
      </c>
      <c r="C192" s="153">
        <v>25.303302014051738</v>
      </c>
      <c r="D192" s="32">
        <f t="shared" si="5"/>
        <v>5573913.5143247573</v>
      </c>
      <c r="E192" s="29">
        <v>8.6971153846153832</v>
      </c>
      <c r="F192" s="33">
        <v>6.95</v>
      </c>
      <c r="G192">
        <v>13.11</v>
      </c>
      <c r="H192" s="162">
        <v>9</v>
      </c>
      <c r="I192" s="162">
        <f t="shared" si="4"/>
        <v>0.30288461538461675</v>
      </c>
      <c r="J192" s="29">
        <v>8.6971153846153832</v>
      </c>
    </row>
    <row r="193" spans="2:15">
      <c r="B193" s="31">
        <v>7362.6098521456879</v>
      </c>
      <c r="C193" s="153">
        <v>25.336725270480404</v>
      </c>
      <c r="D193" s="32">
        <f t="shared" si="5"/>
        <v>5581276.1241769027</v>
      </c>
      <c r="E193" s="29">
        <v>8.8514423076923077</v>
      </c>
      <c r="F193" s="33">
        <v>6.95</v>
      </c>
      <c r="G193">
        <v>13.11</v>
      </c>
      <c r="H193" s="162">
        <v>9</v>
      </c>
      <c r="I193" s="162">
        <f t="shared" si="4"/>
        <v>0.14855769230769234</v>
      </c>
      <c r="J193" s="29">
        <v>8.8514423076923077</v>
      </c>
    </row>
    <row r="194" spans="2:15">
      <c r="B194" s="31">
        <v>266.68059352770945</v>
      </c>
      <c r="C194" s="153">
        <v>25.337935891991119</v>
      </c>
      <c r="D194" s="32">
        <f t="shared" si="5"/>
        <v>5581542.8047704305</v>
      </c>
      <c r="E194" s="29">
        <v>8.9028846153846164</v>
      </c>
      <c r="F194" s="33">
        <v>6.95</v>
      </c>
      <c r="G194">
        <v>13.11</v>
      </c>
      <c r="H194" s="162">
        <v>9</v>
      </c>
      <c r="I194" s="162">
        <f t="shared" si="4"/>
        <v>9.7115384615383604E-2</v>
      </c>
      <c r="J194" s="29">
        <v>8.9028846153846164</v>
      </c>
    </row>
    <row r="195" spans="2:15">
      <c r="B195" s="31">
        <v>279.87528910623718</v>
      </c>
      <c r="C195" s="153">
        <v>25.339206412057198</v>
      </c>
      <c r="D195" s="32">
        <f t="shared" si="5"/>
        <v>5581822.6800595364</v>
      </c>
      <c r="E195" s="29">
        <v>8.9370192307692307</v>
      </c>
      <c r="F195" s="33">
        <v>6.95</v>
      </c>
      <c r="G195">
        <v>13.11</v>
      </c>
      <c r="H195" s="162">
        <v>9</v>
      </c>
      <c r="I195" s="162">
        <f t="shared" ref="I195" si="6">+H195-E195</f>
        <v>6.298076923076934E-2</v>
      </c>
      <c r="J195" s="29">
        <v>8.9370192307692307</v>
      </c>
    </row>
    <row r="196" spans="2:15">
      <c r="B196" s="31">
        <v>597324.38139743207</v>
      </c>
      <c r="C196" s="153">
        <v>28.050816339985335</v>
      </c>
      <c r="D196" s="32">
        <f t="shared" ref="D196:D259" si="7">+D195+B196</f>
        <v>6179147.0614569681</v>
      </c>
      <c r="E196" s="29">
        <v>9.0225961538461537</v>
      </c>
      <c r="F196" s="33">
        <v>6.95</v>
      </c>
      <c r="G196">
        <v>13.11</v>
      </c>
      <c r="H196" s="162">
        <v>9</v>
      </c>
      <c r="J196" s="29">
        <v>9.0225961538461537</v>
      </c>
    </row>
    <row r="197" spans="2:15">
      <c r="B197" s="31">
        <v>426.33482353346204</v>
      </c>
      <c r="C197" s="153">
        <v>28.052751726813863</v>
      </c>
      <c r="D197" s="32">
        <f t="shared" si="7"/>
        <v>6179573.396280502</v>
      </c>
      <c r="E197" s="29">
        <v>9.1081730769230766</v>
      </c>
      <c r="F197" s="33">
        <v>6.95</v>
      </c>
      <c r="G197">
        <v>13.11</v>
      </c>
      <c r="H197" s="162">
        <v>9</v>
      </c>
      <c r="J197" s="29">
        <v>9.1081730769230766</v>
      </c>
    </row>
    <row r="198" spans="2:15">
      <c r="B198" s="31">
        <v>183.45135471551319</v>
      </c>
      <c r="C198" s="153">
        <v>28.053584521406272</v>
      </c>
      <c r="D198" s="32">
        <f t="shared" si="7"/>
        <v>6179756.8476352179</v>
      </c>
      <c r="E198" s="29">
        <v>9.116826923076923</v>
      </c>
      <c r="F198" s="33">
        <v>6.95</v>
      </c>
      <c r="G198">
        <v>13.11</v>
      </c>
      <c r="H198" s="162">
        <v>9</v>
      </c>
      <c r="J198" s="29">
        <v>9.116826923076923</v>
      </c>
    </row>
    <row r="199" spans="2:15">
      <c r="B199" s="31">
        <v>8756.3027371287535</v>
      </c>
      <c r="C199" s="153">
        <v>28.093334577110333</v>
      </c>
      <c r="D199" s="32">
        <f t="shared" si="7"/>
        <v>6188513.1503723469</v>
      </c>
      <c r="E199" s="29">
        <v>9.1346153846153832</v>
      </c>
      <c r="F199" s="33">
        <v>6.95</v>
      </c>
      <c r="G199">
        <v>13.11</v>
      </c>
      <c r="H199" s="162">
        <v>9</v>
      </c>
      <c r="J199" s="29">
        <v>9.1346153846153832</v>
      </c>
    </row>
    <row r="200" spans="2:15">
      <c r="B200" s="31">
        <v>6635.6472772495472</v>
      </c>
      <c r="C200" s="153">
        <v>28.123457718899935</v>
      </c>
      <c r="D200" s="32">
        <f t="shared" si="7"/>
        <v>6195148.7976495968</v>
      </c>
      <c r="E200" s="29">
        <v>9.150961538461539</v>
      </c>
      <c r="F200" s="33">
        <v>6.95</v>
      </c>
      <c r="G200">
        <v>13.11</v>
      </c>
      <c r="H200" s="162">
        <v>9</v>
      </c>
      <c r="J200" s="29">
        <v>9.150961538461539</v>
      </c>
      <c r="O200">
        <f>36/5</f>
        <v>7.2</v>
      </c>
    </row>
    <row r="201" spans="2:15">
      <c r="B201" s="31">
        <v>279.87528910623718</v>
      </c>
      <c r="C201" s="153">
        <v>28.124728238966007</v>
      </c>
      <c r="D201" s="32">
        <f t="shared" si="7"/>
        <v>6195428.6729387026</v>
      </c>
      <c r="E201" s="29">
        <v>9.1937499999999996</v>
      </c>
      <c r="F201" s="33">
        <v>6.95</v>
      </c>
      <c r="G201">
        <v>13.11</v>
      </c>
      <c r="H201" s="162">
        <v>9</v>
      </c>
      <c r="J201" s="29">
        <v>9.1937499999999996</v>
      </c>
    </row>
    <row r="202" spans="2:15">
      <c r="B202" s="31">
        <v>690.94729619954228</v>
      </c>
      <c r="C202" s="153">
        <v>28.127864858877061</v>
      </c>
      <c r="D202" s="32">
        <f t="shared" si="7"/>
        <v>6196119.620234902</v>
      </c>
      <c r="E202" s="29">
        <v>9.2197115384615387</v>
      </c>
      <c r="F202" s="33">
        <v>6.95</v>
      </c>
      <c r="G202">
        <v>13.11</v>
      </c>
      <c r="H202" s="162">
        <v>9</v>
      </c>
      <c r="J202" s="29">
        <v>9.2197115384615387</v>
      </c>
    </row>
    <row r="203" spans="2:15">
      <c r="B203" s="31">
        <v>19477.877152012945</v>
      </c>
      <c r="C203" s="153">
        <v>28.216286504979639</v>
      </c>
      <c r="D203" s="32">
        <f t="shared" si="7"/>
        <v>6215597.4973869147</v>
      </c>
      <c r="E203" s="29">
        <v>9.2307692307692299</v>
      </c>
      <c r="F203" s="33">
        <v>6.95</v>
      </c>
      <c r="G203">
        <v>13.11</v>
      </c>
      <c r="H203" s="162">
        <v>9</v>
      </c>
      <c r="J203" s="29">
        <v>9.2307692307692299</v>
      </c>
    </row>
    <row r="204" spans="2:15">
      <c r="B204" s="31">
        <v>264.25055807038626</v>
      </c>
      <c r="C204" s="153">
        <v>28.217486095116989</v>
      </c>
      <c r="D204" s="32">
        <f t="shared" si="7"/>
        <v>6215861.7479449855</v>
      </c>
      <c r="E204" s="29">
        <v>9.236538461538462</v>
      </c>
      <c r="F204" s="33">
        <v>6.95</v>
      </c>
      <c r="G204">
        <v>13.11</v>
      </c>
      <c r="H204" s="162">
        <v>9</v>
      </c>
      <c r="J204" s="29">
        <v>9.236538461538462</v>
      </c>
    </row>
    <row r="205" spans="2:15">
      <c r="B205" s="31">
        <v>6170.9777287602255</v>
      </c>
      <c r="C205" s="153">
        <v>28.245499826006697</v>
      </c>
      <c r="D205" s="32">
        <f t="shared" si="7"/>
        <v>6222032.7256737454</v>
      </c>
      <c r="E205" s="29">
        <v>9.2793269230769226</v>
      </c>
      <c r="F205" s="33">
        <v>6.95</v>
      </c>
      <c r="G205">
        <v>13.11</v>
      </c>
      <c r="H205" s="162">
        <v>9</v>
      </c>
      <c r="J205" s="29">
        <v>9.2793269230769226</v>
      </c>
    </row>
    <row r="206" spans="2:15">
      <c r="B206" s="31">
        <v>1427.0258426384487</v>
      </c>
      <c r="C206" s="153">
        <v>28.251977943362728</v>
      </c>
      <c r="D206" s="32">
        <f t="shared" si="7"/>
        <v>6223459.7515163841</v>
      </c>
      <c r="E206" s="29">
        <v>9.2966346153846153</v>
      </c>
      <c r="F206" s="33">
        <v>6.95</v>
      </c>
      <c r="G206">
        <v>13.11</v>
      </c>
      <c r="H206" s="162">
        <v>9</v>
      </c>
      <c r="J206" s="29">
        <v>9.2966346153846153</v>
      </c>
    </row>
    <row r="207" spans="2:15">
      <c r="B207" s="31">
        <v>727.01117607908952</v>
      </c>
      <c r="C207" s="153">
        <v>28.255278278631412</v>
      </c>
      <c r="D207" s="32">
        <f t="shared" si="7"/>
        <v>6224186.7626924636</v>
      </c>
      <c r="E207" s="29">
        <v>9.3307692307692314</v>
      </c>
      <c r="F207" s="33">
        <v>6.95</v>
      </c>
      <c r="G207">
        <v>13.11</v>
      </c>
      <c r="H207" s="162">
        <v>9</v>
      </c>
      <c r="J207" s="29">
        <v>9.3307692307692314</v>
      </c>
    </row>
    <row r="208" spans="2:15">
      <c r="B208" s="31">
        <v>444.50761306099616</v>
      </c>
      <c r="C208" s="153">
        <v>28.257296162538637</v>
      </c>
      <c r="D208" s="32">
        <f t="shared" si="7"/>
        <v>6224631.2703055246</v>
      </c>
      <c r="E208" s="29">
        <v>9.3480769230769223</v>
      </c>
      <c r="F208" s="33">
        <v>6.95</v>
      </c>
      <c r="G208">
        <v>13.11</v>
      </c>
      <c r="H208" s="162">
        <v>9</v>
      </c>
      <c r="J208" s="29">
        <v>9.3480769230769223</v>
      </c>
    </row>
    <row r="209" spans="2:10">
      <c r="B209" s="31">
        <v>2040.5365718814883</v>
      </c>
      <c r="C209" s="153">
        <v>28.266559369263383</v>
      </c>
      <c r="D209" s="32">
        <f t="shared" si="7"/>
        <v>6226671.8068774063</v>
      </c>
      <c r="E209" s="29">
        <v>9.3649038461538474</v>
      </c>
      <c r="F209" s="33">
        <v>6.95</v>
      </c>
      <c r="G209">
        <v>13.11</v>
      </c>
      <c r="H209" s="162">
        <v>9</v>
      </c>
      <c r="J209" s="29">
        <v>9.3649038461538474</v>
      </c>
    </row>
    <row r="210" spans="2:10">
      <c r="B210" s="31">
        <v>257.04663121588572</v>
      </c>
      <c r="C210" s="153">
        <v>28.267726256500623</v>
      </c>
      <c r="D210" s="32">
        <f t="shared" si="7"/>
        <v>6226928.8535086224</v>
      </c>
      <c r="E210" s="29">
        <v>9.4250000000000007</v>
      </c>
      <c r="F210" s="33">
        <v>6.95</v>
      </c>
      <c r="G210">
        <v>13.11</v>
      </c>
      <c r="H210" s="162">
        <v>9</v>
      </c>
      <c r="J210" s="29">
        <v>9.4250000000000007</v>
      </c>
    </row>
    <row r="211" spans="2:10">
      <c r="B211" s="31">
        <v>51454.205571288163</v>
      </c>
      <c r="C211" s="153">
        <v>28.501307437858642</v>
      </c>
      <c r="D211" s="32">
        <f t="shared" si="7"/>
        <v>6278383.0590799106</v>
      </c>
      <c r="E211" s="29">
        <v>9.450961538461538</v>
      </c>
      <c r="F211" s="33">
        <v>6.95</v>
      </c>
      <c r="G211">
        <v>13.11</v>
      </c>
      <c r="H211" s="162">
        <v>9</v>
      </c>
      <c r="J211" s="29">
        <v>9.450961538461538</v>
      </c>
    </row>
    <row r="212" spans="2:10">
      <c r="B212" s="31">
        <v>25405.159344044296</v>
      </c>
      <c r="C212" s="153">
        <v>28.61663653615653</v>
      </c>
      <c r="D212" s="32">
        <f t="shared" si="7"/>
        <v>6303788.2184239551</v>
      </c>
      <c r="E212" s="29">
        <v>9.5192307692307701</v>
      </c>
      <c r="F212" s="33">
        <v>6.95</v>
      </c>
      <c r="G212">
        <v>13.11</v>
      </c>
      <c r="H212" s="162">
        <v>9</v>
      </c>
      <c r="J212" s="29">
        <v>9.5192307692307701</v>
      </c>
    </row>
    <row r="213" spans="2:10">
      <c r="B213" s="31">
        <v>1162.0048900825377</v>
      </c>
      <c r="C213" s="153">
        <v>28.621911566097342</v>
      </c>
      <c r="D213" s="32">
        <f t="shared" si="7"/>
        <v>6304950.2233140375</v>
      </c>
      <c r="E213" s="29">
        <v>9.536538461538461</v>
      </c>
      <c r="F213" s="33">
        <v>6.95</v>
      </c>
      <c r="G213">
        <v>13.11</v>
      </c>
      <c r="H213" s="162">
        <v>9</v>
      </c>
      <c r="J213" s="29">
        <v>9.536538461538461</v>
      </c>
    </row>
    <row r="214" spans="2:10">
      <c r="B214" s="31">
        <v>2805.453173657243</v>
      </c>
      <c r="C214" s="153">
        <v>28.63464718331797</v>
      </c>
      <c r="D214" s="32">
        <f t="shared" si="7"/>
        <v>6307755.6764876945</v>
      </c>
      <c r="E214" s="29">
        <v>9.5769230769230766</v>
      </c>
      <c r="F214" s="33">
        <v>6.95</v>
      </c>
      <c r="G214">
        <v>13.11</v>
      </c>
      <c r="H214" s="162">
        <v>9</v>
      </c>
      <c r="J214" s="29">
        <v>9.5769230769230766</v>
      </c>
    </row>
    <row r="215" spans="2:10">
      <c r="B215" s="31">
        <v>3577.7313212793129</v>
      </c>
      <c r="C215" s="153">
        <v>28.650888629460752</v>
      </c>
      <c r="D215" s="32">
        <f t="shared" si="7"/>
        <v>6311333.4078089735</v>
      </c>
      <c r="E215" s="29">
        <v>9.611538461538462</v>
      </c>
      <c r="F215" s="33">
        <v>6.95</v>
      </c>
      <c r="G215">
        <v>13.11</v>
      </c>
      <c r="H215" s="162">
        <v>9</v>
      </c>
      <c r="J215" s="29">
        <v>9.611538461538462</v>
      </c>
    </row>
    <row r="216" spans="2:10">
      <c r="B216" s="31">
        <v>344492.95004512894</v>
      </c>
      <c r="C216" s="153">
        <v>30.214746614393899</v>
      </c>
      <c r="D216" s="32">
        <f t="shared" si="7"/>
        <v>6655826.3578541027</v>
      </c>
      <c r="E216" s="29">
        <v>9.6153846153846168</v>
      </c>
      <c r="F216" s="33">
        <v>6.95</v>
      </c>
      <c r="G216">
        <v>13.11</v>
      </c>
      <c r="H216" s="162">
        <v>9</v>
      </c>
      <c r="J216" s="29">
        <v>9.6153846153846168</v>
      </c>
    </row>
    <row r="217" spans="2:10">
      <c r="B217" s="31">
        <v>9117.9752062606221</v>
      </c>
      <c r="C217" s="153">
        <v>30.256138516117474</v>
      </c>
      <c r="D217" s="32">
        <f t="shared" si="7"/>
        <v>6664944.3330603633</v>
      </c>
      <c r="E217" s="29">
        <v>9.622115384615384</v>
      </c>
      <c r="F217" s="33">
        <v>6.95</v>
      </c>
      <c r="G217">
        <v>13.11</v>
      </c>
      <c r="H217" s="162">
        <v>9</v>
      </c>
      <c r="J217" s="29">
        <v>9.622115384615384</v>
      </c>
    </row>
    <row r="218" spans="2:10">
      <c r="B218" s="31">
        <v>2970.2804464474152</v>
      </c>
      <c r="C218" s="153">
        <v>30.269622382167739</v>
      </c>
      <c r="D218" s="32">
        <f t="shared" si="7"/>
        <v>6667914.6135068107</v>
      </c>
      <c r="E218" s="29">
        <v>9.703846153846154</v>
      </c>
      <c r="F218" s="33">
        <v>6.95</v>
      </c>
      <c r="G218">
        <v>13.11</v>
      </c>
      <c r="H218" s="162">
        <v>9</v>
      </c>
      <c r="J218" s="29">
        <v>9.703846153846154</v>
      </c>
    </row>
    <row r="219" spans="2:10">
      <c r="B219" s="31">
        <v>1977.7724084449824</v>
      </c>
      <c r="C219" s="153">
        <v>30.278600665098992</v>
      </c>
      <c r="D219" s="32">
        <f t="shared" si="7"/>
        <v>6669892.3859152561</v>
      </c>
      <c r="E219" s="29">
        <v>9.7076923076923087</v>
      </c>
      <c r="F219" s="33">
        <v>6.95</v>
      </c>
      <c r="G219">
        <v>13.11</v>
      </c>
      <c r="H219" s="162">
        <v>9</v>
      </c>
      <c r="J219" s="29">
        <v>9.7076923076923087</v>
      </c>
    </row>
    <row r="220" spans="2:10">
      <c r="B220" s="31">
        <v>297.11719467211714</v>
      </c>
      <c r="C220" s="153">
        <v>30.279949456408911</v>
      </c>
      <c r="D220" s="32">
        <f t="shared" si="7"/>
        <v>6670189.5031099282</v>
      </c>
      <c r="E220" s="29">
        <v>9.7163461538461533</v>
      </c>
      <c r="F220" s="33">
        <v>6.95</v>
      </c>
      <c r="G220">
        <v>13.11</v>
      </c>
      <c r="H220" s="162">
        <v>9</v>
      </c>
      <c r="J220" s="29">
        <v>9.7163461538461533</v>
      </c>
    </row>
    <row r="221" spans="2:10">
      <c r="B221" s="31">
        <v>5224.6609413368042</v>
      </c>
      <c r="C221" s="153">
        <v>30.303667293684267</v>
      </c>
      <c r="D221" s="32">
        <f t="shared" si="7"/>
        <v>6675414.1640512655</v>
      </c>
      <c r="E221" s="29">
        <v>9.8076923076923084</v>
      </c>
      <c r="F221" s="33">
        <v>6.95</v>
      </c>
      <c r="G221">
        <v>13.11</v>
      </c>
      <c r="H221" s="162">
        <v>9</v>
      </c>
      <c r="J221" s="29">
        <v>9.8076923076923084</v>
      </c>
    </row>
    <row r="222" spans="2:10">
      <c r="B222" s="31">
        <v>916.35822589132204</v>
      </c>
      <c r="C222" s="153">
        <v>30.307827187604975</v>
      </c>
      <c r="D222" s="32">
        <f t="shared" si="7"/>
        <v>6676330.5222771568</v>
      </c>
      <c r="E222" s="29">
        <v>9.861538461538462</v>
      </c>
      <c r="F222" s="33">
        <v>6.95</v>
      </c>
      <c r="G222">
        <v>13.11</v>
      </c>
      <c r="H222" s="162">
        <v>9</v>
      </c>
      <c r="J222" s="29">
        <v>9.861538461538462</v>
      </c>
    </row>
    <row r="223" spans="2:10">
      <c r="B223" s="31">
        <v>1287567.9712948755</v>
      </c>
      <c r="C223" s="153">
        <v>36.15286248597576</v>
      </c>
      <c r="D223" s="32">
        <f t="shared" si="7"/>
        <v>7963898.4935720321</v>
      </c>
      <c r="E223" s="29">
        <v>9.8788461538461529</v>
      </c>
      <c r="F223" s="33">
        <v>6.95</v>
      </c>
      <c r="G223">
        <v>13.11</v>
      </c>
      <c r="H223" s="162">
        <v>9</v>
      </c>
      <c r="J223" s="29">
        <v>9.8788461538461529</v>
      </c>
    </row>
    <row r="224" spans="2:10">
      <c r="B224" s="31">
        <v>3873.7831654550519</v>
      </c>
      <c r="C224" s="153">
        <v>36.170447887170184</v>
      </c>
      <c r="D224" s="32">
        <f t="shared" si="7"/>
        <v>7967772.2767374869</v>
      </c>
      <c r="E224" s="29">
        <v>10.050000000000001</v>
      </c>
      <c r="F224" s="33">
        <v>6.95</v>
      </c>
      <c r="G224">
        <v>13.11</v>
      </c>
      <c r="H224" s="162">
        <v>9</v>
      </c>
      <c r="J224" s="29">
        <v>10.050000000000001</v>
      </c>
    </row>
    <row r="225" spans="2:10">
      <c r="B225" s="31">
        <v>537.38198474012324</v>
      </c>
      <c r="C225" s="153">
        <v>36.172887382978985</v>
      </c>
      <c r="D225" s="32">
        <f t="shared" si="7"/>
        <v>7968309.6587222274</v>
      </c>
      <c r="E225" s="29">
        <v>10.058653846153847</v>
      </c>
      <c r="F225" s="33">
        <v>6.95</v>
      </c>
      <c r="G225">
        <v>13.11</v>
      </c>
      <c r="H225" s="162">
        <v>9</v>
      </c>
      <c r="J225" s="29">
        <v>10.058653846153847</v>
      </c>
    </row>
    <row r="226" spans="2:10">
      <c r="B226" s="31">
        <v>6409.1197484014365</v>
      </c>
      <c r="C226" s="153">
        <v>36.201982181852564</v>
      </c>
      <c r="D226" s="32">
        <f t="shared" si="7"/>
        <v>7974718.7784706289</v>
      </c>
      <c r="E226" s="29">
        <v>10.096153846153847</v>
      </c>
      <c r="F226" s="33">
        <v>6.95</v>
      </c>
      <c r="G226">
        <v>13.11</v>
      </c>
      <c r="H226" s="162">
        <v>9</v>
      </c>
      <c r="J226" s="29">
        <v>10.096153846153847</v>
      </c>
    </row>
    <row r="227" spans="2:10">
      <c r="B227" s="31">
        <v>9577.8892139242962</v>
      </c>
      <c r="C227" s="153">
        <v>36.245461906253425</v>
      </c>
      <c r="D227" s="32">
        <f t="shared" si="7"/>
        <v>7984296.6676845532</v>
      </c>
      <c r="E227" s="29">
        <v>10.221153846153847</v>
      </c>
      <c r="F227" s="33">
        <v>6.95</v>
      </c>
      <c r="G227">
        <v>13.11</v>
      </c>
      <c r="H227" s="162">
        <v>9</v>
      </c>
      <c r="J227" s="29">
        <v>10.221153846153847</v>
      </c>
    </row>
    <row r="228" spans="2:10">
      <c r="B228" s="31">
        <v>425.98447305005379</v>
      </c>
      <c r="C228" s="153">
        <v>36.247395702633142</v>
      </c>
      <c r="D228" s="32">
        <f t="shared" si="7"/>
        <v>7984722.6521576028</v>
      </c>
      <c r="E228" s="29">
        <v>10.26923076923077</v>
      </c>
      <c r="F228" s="33">
        <v>6.95</v>
      </c>
      <c r="G228">
        <v>13.11</v>
      </c>
      <c r="H228" s="162">
        <v>9</v>
      </c>
      <c r="J228" s="29">
        <v>10.26923076923077</v>
      </c>
    </row>
    <row r="229" spans="2:10">
      <c r="B229" s="31">
        <v>323346.51543435914</v>
      </c>
      <c r="C229" s="153">
        <v>37.715257468733405</v>
      </c>
      <c r="D229" s="32">
        <f t="shared" si="7"/>
        <v>8308069.167591962</v>
      </c>
      <c r="E229" s="29">
        <v>10.30673076923077</v>
      </c>
      <c r="F229" s="33">
        <v>6.95</v>
      </c>
      <c r="G229">
        <v>13.11</v>
      </c>
      <c r="H229" s="162">
        <v>9</v>
      </c>
      <c r="J229" s="29">
        <v>10.30673076923077</v>
      </c>
    </row>
    <row r="230" spans="2:10">
      <c r="B230" s="31">
        <v>2950.9416271711812</v>
      </c>
      <c r="C230" s="153">
        <v>37.728653544403798</v>
      </c>
      <c r="D230" s="32">
        <f t="shared" si="7"/>
        <v>8311020.1092191329</v>
      </c>
      <c r="E230" s="29">
        <v>10.358173076923077</v>
      </c>
      <c r="F230" s="33">
        <v>6.95</v>
      </c>
      <c r="G230">
        <v>13.11</v>
      </c>
      <c r="H230" s="162">
        <v>9</v>
      </c>
      <c r="J230" s="29">
        <v>10.358173076923077</v>
      </c>
    </row>
    <row r="231" spans="2:10">
      <c r="B231" s="31">
        <v>13814.160923361884</v>
      </c>
      <c r="C231" s="153">
        <v>37.791364220666757</v>
      </c>
      <c r="D231" s="32">
        <f t="shared" si="7"/>
        <v>8324834.2701424947</v>
      </c>
      <c r="E231" s="29">
        <v>10.384615384615383</v>
      </c>
      <c r="F231" s="33">
        <v>6.95</v>
      </c>
      <c r="G231">
        <v>13.11</v>
      </c>
      <c r="H231" s="162">
        <v>9</v>
      </c>
      <c r="J231" s="29">
        <v>10.384615384615383</v>
      </c>
    </row>
    <row r="232" spans="2:10">
      <c r="B232" s="31">
        <v>3302.5032248526377</v>
      </c>
      <c r="C232" s="153">
        <v>37.806356243109526</v>
      </c>
      <c r="D232" s="32">
        <f t="shared" si="7"/>
        <v>8328136.7733673472</v>
      </c>
      <c r="E232" s="29">
        <v>10.392307692307693</v>
      </c>
      <c r="F232" s="33">
        <v>6.95</v>
      </c>
      <c r="G232">
        <v>13.11</v>
      </c>
      <c r="H232" s="162">
        <v>9</v>
      </c>
      <c r="J232" s="29">
        <v>10.392307692307693</v>
      </c>
    </row>
    <row r="233" spans="2:10">
      <c r="B233" s="31">
        <v>7580.8518335177196</v>
      </c>
      <c r="C233" s="153">
        <v>37.840770229436067</v>
      </c>
      <c r="D233" s="32">
        <f t="shared" si="7"/>
        <v>8335717.6252008649</v>
      </c>
      <c r="E233" s="29">
        <v>10.478365384615383</v>
      </c>
      <c r="F233" s="33">
        <v>6.95</v>
      </c>
      <c r="G233">
        <v>13.11</v>
      </c>
      <c r="H233" s="162">
        <v>9</v>
      </c>
      <c r="J233" s="29">
        <v>10.478365384615383</v>
      </c>
    </row>
    <row r="234" spans="2:10">
      <c r="B234" s="31">
        <v>2681.9642535029275</v>
      </c>
      <c r="C234" s="153">
        <v>37.852945257147361</v>
      </c>
      <c r="D234" s="32">
        <f t="shared" si="7"/>
        <v>8338399.5894543678</v>
      </c>
      <c r="E234" s="29">
        <v>10.521153846153847</v>
      </c>
      <c r="F234" s="33">
        <v>6.95</v>
      </c>
      <c r="G234">
        <v>13.11</v>
      </c>
      <c r="H234" s="162">
        <v>9</v>
      </c>
      <c r="J234" s="29">
        <v>10.521153846153847</v>
      </c>
    </row>
    <row r="235" spans="2:10">
      <c r="B235" s="31">
        <v>7290.9212666768144</v>
      </c>
      <c r="C235" s="153">
        <v>37.886043076533554</v>
      </c>
      <c r="D235" s="32">
        <f t="shared" si="7"/>
        <v>8345690.5107210446</v>
      </c>
      <c r="E235" s="29">
        <v>10.563942307692308</v>
      </c>
      <c r="F235" s="33">
        <v>6.95</v>
      </c>
      <c r="G235">
        <v>13.11</v>
      </c>
      <c r="H235" s="162">
        <v>9</v>
      </c>
      <c r="J235" s="29">
        <v>10.563942307692308</v>
      </c>
    </row>
    <row r="236" spans="2:10">
      <c r="B236" s="31">
        <v>30192.033245193434</v>
      </c>
      <c r="C236" s="153">
        <v>38.023102636869048</v>
      </c>
      <c r="D236" s="32">
        <f t="shared" si="7"/>
        <v>8375882.5439662384</v>
      </c>
      <c r="E236" s="29">
        <v>10.576923076923077</v>
      </c>
      <c r="F236" s="33">
        <v>6.95</v>
      </c>
      <c r="G236">
        <v>13.11</v>
      </c>
      <c r="H236" s="162">
        <v>9</v>
      </c>
      <c r="J236" s="29">
        <v>10.576923076923077</v>
      </c>
    </row>
    <row r="237" spans="2:10">
      <c r="B237" s="31">
        <v>972.99711411067688</v>
      </c>
      <c r="C237" s="153">
        <v>38.027519648323185</v>
      </c>
      <c r="D237" s="32">
        <f t="shared" si="7"/>
        <v>8376855.5410803491</v>
      </c>
      <c r="E237" s="29">
        <v>10.640865384615385</v>
      </c>
      <c r="F237" s="33">
        <v>6.95</v>
      </c>
      <c r="G237">
        <v>13.11</v>
      </c>
      <c r="H237" s="162">
        <v>9</v>
      </c>
      <c r="J237" s="29">
        <v>10.640865384615385</v>
      </c>
    </row>
    <row r="238" spans="2:10">
      <c r="B238" s="31">
        <v>5107.4030081256378</v>
      </c>
      <c r="C238" s="153">
        <v>38.05070518223755</v>
      </c>
      <c r="D238" s="32">
        <f t="shared" si="7"/>
        <v>8381962.9440884748</v>
      </c>
      <c r="E238" s="29">
        <v>10.649519230769231</v>
      </c>
      <c r="F238" s="33">
        <v>6.95</v>
      </c>
      <c r="G238">
        <v>13.11</v>
      </c>
      <c r="H238" s="162">
        <v>9</v>
      </c>
      <c r="J238" s="29">
        <v>10.649519230769231</v>
      </c>
    </row>
    <row r="239" spans="2:10">
      <c r="B239" s="31">
        <v>1067.358423216383</v>
      </c>
      <c r="C239" s="153">
        <v>38.055550555684853</v>
      </c>
      <c r="D239" s="32">
        <f t="shared" si="7"/>
        <v>8383030.3025116911</v>
      </c>
      <c r="E239" s="29">
        <v>10.673076923076923</v>
      </c>
      <c r="F239" s="33">
        <v>6.95</v>
      </c>
      <c r="G239">
        <v>13.11</v>
      </c>
      <c r="H239" s="162">
        <v>9</v>
      </c>
      <c r="J239" s="29">
        <v>10.673076923076923</v>
      </c>
    </row>
    <row r="240" spans="2:10">
      <c r="B240" s="31">
        <v>1239580.8166077158</v>
      </c>
      <c r="C240" s="153">
        <v>43.68274367463831</v>
      </c>
      <c r="D240" s="32">
        <f t="shared" si="7"/>
        <v>9622611.1191194076</v>
      </c>
      <c r="E240" s="29">
        <v>10.735096153846154</v>
      </c>
      <c r="F240" s="33">
        <v>6.95</v>
      </c>
      <c r="G240">
        <v>13.11</v>
      </c>
      <c r="H240" s="162">
        <v>9</v>
      </c>
      <c r="J240" s="29">
        <v>10.735096153846154</v>
      </c>
    </row>
    <row r="241" spans="2:10">
      <c r="B241" s="31">
        <v>471.16267562248879</v>
      </c>
      <c r="C241" s="153">
        <v>43.684882561696455</v>
      </c>
      <c r="D241" s="32">
        <f t="shared" si="7"/>
        <v>9623082.2817950305</v>
      </c>
      <c r="E241" s="29">
        <v>10.820673076923077</v>
      </c>
      <c r="F241" s="33">
        <v>6.95</v>
      </c>
      <c r="G241">
        <v>13.11</v>
      </c>
      <c r="H241" s="162">
        <v>9</v>
      </c>
      <c r="J241" s="29">
        <v>10.820673076923077</v>
      </c>
    </row>
    <row r="242" spans="2:10">
      <c r="B242" s="31">
        <v>960.18600964741347</v>
      </c>
      <c r="C242" s="153">
        <v>43.689241415942995</v>
      </c>
      <c r="D242" s="32">
        <f t="shared" si="7"/>
        <v>9624042.4678046778</v>
      </c>
      <c r="E242" s="29">
        <v>10.90625</v>
      </c>
      <c r="F242" s="33">
        <v>6.95</v>
      </c>
      <c r="G242">
        <v>13.11</v>
      </c>
      <c r="H242" s="162">
        <v>9</v>
      </c>
      <c r="J242" s="29">
        <v>10.90625</v>
      </c>
    </row>
    <row r="243" spans="2:10">
      <c r="B243" s="31">
        <v>997.82295438638789</v>
      </c>
      <c r="C243" s="153">
        <v>43.693771126622309</v>
      </c>
      <c r="D243" s="32">
        <f t="shared" si="7"/>
        <v>9625040.2907590643</v>
      </c>
      <c r="E243" s="29">
        <v>10.949038461538461</v>
      </c>
      <c r="F243" s="33">
        <v>6.95</v>
      </c>
      <c r="G243">
        <v>13.11</v>
      </c>
      <c r="H243" s="162">
        <v>9</v>
      </c>
      <c r="J243" s="29">
        <v>10.949038461538461</v>
      </c>
    </row>
    <row r="244" spans="2:10">
      <c r="B244" s="31">
        <v>3347.6000608461418</v>
      </c>
      <c r="C244" s="153">
        <v>43.708967870372312</v>
      </c>
      <c r="D244" s="32">
        <f t="shared" si="7"/>
        <v>9628387.8908199109</v>
      </c>
      <c r="E244" s="29">
        <v>10.961538461538462</v>
      </c>
      <c r="F244" s="33">
        <v>6.95</v>
      </c>
      <c r="G244">
        <v>13.11</v>
      </c>
      <c r="H244" s="162">
        <v>9</v>
      </c>
      <c r="J244" s="29">
        <v>10.961538461538462</v>
      </c>
    </row>
    <row r="245" spans="2:10">
      <c r="B245" s="31">
        <v>2751.7846289889517</v>
      </c>
      <c r="C245" s="153">
        <v>43.721459854212029</v>
      </c>
      <c r="D245" s="32">
        <f t="shared" si="7"/>
        <v>9631139.6754489001</v>
      </c>
      <c r="E245" s="29">
        <v>11.057692307692308</v>
      </c>
      <c r="F245" s="33">
        <v>6.95</v>
      </c>
      <c r="G245">
        <v>13.11</v>
      </c>
      <c r="H245" s="162">
        <v>9</v>
      </c>
      <c r="J245" s="29">
        <v>11.057692307692308</v>
      </c>
    </row>
    <row r="246" spans="2:10">
      <c r="B246" s="31">
        <v>7986.6538161129802</v>
      </c>
      <c r="C246" s="153">
        <v>43.757716016614161</v>
      </c>
      <c r="D246" s="32">
        <f t="shared" si="7"/>
        <v>9639126.3292650133</v>
      </c>
      <c r="E246" s="29">
        <v>11.077403846153846</v>
      </c>
      <c r="F246" s="33">
        <v>6.95</v>
      </c>
      <c r="G246">
        <v>13.11</v>
      </c>
      <c r="H246" s="162">
        <v>9</v>
      </c>
      <c r="J246" s="29">
        <v>11.077403846153846</v>
      </c>
    </row>
    <row r="247" spans="2:10">
      <c r="B247" s="31">
        <v>233330.1892673563</v>
      </c>
      <c r="C247" s="153">
        <v>44.816940246206997</v>
      </c>
      <c r="D247" s="32">
        <f t="shared" si="7"/>
        <v>9872456.5185323693</v>
      </c>
      <c r="E247" s="29">
        <v>11.162980769230769</v>
      </c>
      <c r="F247" s="33">
        <v>6.95</v>
      </c>
      <c r="G247">
        <v>13.11</v>
      </c>
      <c r="H247" s="162">
        <v>9</v>
      </c>
      <c r="J247" s="29">
        <v>11.162980769230769</v>
      </c>
    </row>
    <row r="248" spans="2:10">
      <c r="B248" s="31">
        <v>3460.7326839045427</v>
      </c>
      <c r="C248" s="153">
        <v>44.832650566086507</v>
      </c>
      <c r="D248" s="32">
        <f t="shared" si="7"/>
        <v>9875917.2512162738</v>
      </c>
      <c r="E248" s="29">
        <v>11.248557692307692</v>
      </c>
      <c r="F248" s="33">
        <v>6.95</v>
      </c>
      <c r="G248">
        <v>13.11</v>
      </c>
      <c r="H248" s="162">
        <v>9</v>
      </c>
      <c r="J248" s="29">
        <v>11.248557692307692</v>
      </c>
    </row>
    <row r="249" spans="2:10">
      <c r="B249" s="31">
        <v>1314.1448466677846</v>
      </c>
      <c r="C249" s="153">
        <v>44.838616249597742</v>
      </c>
      <c r="D249" s="32">
        <f t="shared" si="7"/>
        <v>9877231.3960629422</v>
      </c>
      <c r="E249" s="29">
        <v>11.25</v>
      </c>
      <c r="F249" s="33">
        <v>6.95</v>
      </c>
      <c r="G249">
        <v>13.11</v>
      </c>
      <c r="H249" s="162">
        <v>9</v>
      </c>
      <c r="J249" s="29">
        <v>11.25</v>
      </c>
    </row>
    <row r="250" spans="2:10">
      <c r="B250" s="31">
        <v>1204.5518979856736</v>
      </c>
      <c r="C250" s="153">
        <v>44.844084425662551</v>
      </c>
      <c r="D250" s="32">
        <f t="shared" si="7"/>
        <v>9878435.9479609281</v>
      </c>
      <c r="E250" s="29">
        <v>11.325961538461538</v>
      </c>
      <c r="F250" s="33">
        <v>6.95</v>
      </c>
      <c r="G250">
        <v>13.11</v>
      </c>
      <c r="H250" s="162">
        <v>9</v>
      </c>
      <c r="J250" s="29">
        <v>11.325961538461538</v>
      </c>
    </row>
    <row r="251" spans="2:10">
      <c r="B251" s="31">
        <v>8454.1063307146924</v>
      </c>
      <c r="C251" s="153">
        <v>44.882462632499667</v>
      </c>
      <c r="D251" s="32">
        <f t="shared" si="7"/>
        <v>9886890.0542916432</v>
      </c>
      <c r="E251" s="29">
        <v>11.334134615384617</v>
      </c>
      <c r="F251" s="33">
        <v>6.95</v>
      </c>
      <c r="G251">
        <v>13.11</v>
      </c>
      <c r="H251" s="162">
        <v>9</v>
      </c>
      <c r="J251" s="29">
        <v>11.334134615384617</v>
      </c>
    </row>
    <row r="252" spans="2:10">
      <c r="B252" s="31">
        <v>9912.3964550323763</v>
      </c>
      <c r="C252" s="153">
        <v>44.927460883825262</v>
      </c>
      <c r="D252" s="32">
        <f t="shared" si="7"/>
        <v>9896802.450746676</v>
      </c>
      <c r="E252" s="29">
        <v>11.419711538461538</v>
      </c>
      <c r="F252" s="33">
        <v>6.95</v>
      </c>
      <c r="G252">
        <v>13.11</v>
      </c>
      <c r="H252" s="162">
        <v>9</v>
      </c>
      <c r="J252" s="29">
        <v>11.419711538461538</v>
      </c>
    </row>
    <row r="253" spans="2:10">
      <c r="B253" s="31">
        <v>4468.0351059235263</v>
      </c>
      <c r="C253" s="153">
        <v>44.9477439473145</v>
      </c>
      <c r="D253" s="32">
        <f t="shared" si="7"/>
        <v>9901270.4858525991</v>
      </c>
      <c r="E253" s="29">
        <v>11.469230769230769</v>
      </c>
      <c r="F253" s="33">
        <v>6.95</v>
      </c>
      <c r="G253">
        <v>13.11</v>
      </c>
      <c r="H253" s="162">
        <v>9</v>
      </c>
      <c r="J253" s="29">
        <v>11.469230769230769</v>
      </c>
    </row>
    <row r="254" spans="2:10">
      <c r="B254" s="31">
        <v>2808.7959529989921</v>
      </c>
      <c r="C254" s="153">
        <v>44.960494739394768</v>
      </c>
      <c r="D254" s="32">
        <f t="shared" si="7"/>
        <v>9904079.2818055972</v>
      </c>
      <c r="E254" s="29">
        <v>11.48076923076923</v>
      </c>
      <c r="F254" s="33">
        <v>6.95</v>
      </c>
      <c r="G254">
        <v>13.11</v>
      </c>
      <c r="H254" s="162">
        <v>9</v>
      </c>
      <c r="J254" s="29">
        <v>11.48076923076923</v>
      </c>
    </row>
    <row r="255" spans="2:10">
      <c r="B255" s="31">
        <v>7151.47790944182</v>
      </c>
      <c r="C255" s="153">
        <v>44.992959542611466</v>
      </c>
      <c r="D255" s="32">
        <f t="shared" si="7"/>
        <v>9911230.7597150393</v>
      </c>
      <c r="E255" s="29">
        <v>11.50576923076923</v>
      </c>
      <c r="F255" s="33">
        <v>6.95</v>
      </c>
      <c r="G255">
        <v>13.11</v>
      </c>
      <c r="H255" s="162">
        <v>9</v>
      </c>
      <c r="J255" s="29">
        <v>11.50576923076923</v>
      </c>
    </row>
    <row r="256" spans="2:10">
      <c r="B256" s="31">
        <v>113194.74556847975</v>
      </c>
      <c r="C256" s="153">
        <v>45.506817683065584</v>
      </c>
      <c r="D256" s="32">
        <f t="shared" si="7"/>
        <v>10024425.50528352</v>
      </c>
      <c r="E256" s="29">
        <v>11.538461538461538</v>
      </c>
      <c r="F256" s="33">
        <v>6.95</v>
      </c>
      <c r="G256">
        <v>13.11</v>
      </c>
      <c r="H256" s="162">
        <v>9</v>
      </c>
      <c r="J256" s="29">
        <v>11.538461538461538</v>
      </c>
    </row>
    <row r="257" spans="2:10">
      <c r="B257" s="31">
        <v>1327.2998486515994</v>
      </c>
      <c r="C257" s="153">
        <v>45.512843084939384</v>
      </c>
      <c r="D257" s="32">
        <f t="shared" si="7"/>
        <v>10025752.805132171</v>
      </c>
      <c r="E257" s="29">
        <v>11.582692307692309</v>
      </c>
      <c r="F257" s="33">
        <v>6.95</v>
      </c>
      <c r="G257">
        <v>13.11</v>
      </c>
      <c r="H257" s="162">
        <v>9</v>
      </c>
      <c r="J257" s="29">
        <v>11.582692307692309</v>
      </c>
    </row>
    <row r="258" spans="2:10">
      <c r="B258" s="31">
        <v>1227553.7072387966</v>
      </c>
      <c r="C258" s="153">
        <v>51.085438015396434</v>
      </c>
      <c r="D258" s="32">
        <f t="shared" si="7"/>
        <v>11253306.512370968</v>
      </c>
      <c r="E258" s="29">
        <v>11.591346153846153</v>
      </c>
      <c r="F258" s="33">
        <v>6.95</v>
      </c>
      <c r="G258">
        <v>13.11</v>
      </c>
      <c r="H258" s="162">
        <v>9</v>
      </c>
      <c r="J258" s="29">
        <v>11.591346153846153</v>
      </c>
    </row>
    <row r="259" spans="2:10">
      <c r="B259" s="31">
        <v>1537.5977434092831</v>
      </c>
      <c r="C259" s="153">
        <v>51.092418084243498</v>
      </c>
      <c r="D259" s="32">
        <f t="shared" si="7"/>
        <v>11254844.110114377</v>
      </c>
      <c r="E259" s="29">
        <v>11.676923076923078</v>
      </c>
      <c r="F259" s="33">
        <v>6.95</v>
      </c>
      <c r="G259">
        <v>13.11</v>
      </c>
      <c r="H259" s="162">
        <v>9</v>
      </c>
      <c r="J259" s="29">
        <v>11.676923076923078</v>
      </c>
    </row>
    <row r="260" spans="2:10">
      <c r="B260" s="31">
        <v>2363.8490297198373</v>
      </c>
      <c r="C260" s="153">
        <v>51.103148998126699</v>
      </c>
      <c r="D260" s="32">
        <f t="shared" ref="D260:D323" si="8">+D259+B260</f>
        <v>11257207.959144097</v>
      </c>
      <c r="E260" s="29">
        <v>11.728365384615383</v>
      </c>
      <c r="F260" s="33">
        <v>6.95</v>
      </c>
      <c r="G260">
        <v>13.11</v>
      </c>
      <c r="H260" s="162">
        <v>9</v>
      </c>
      <c r="J260" s="29">
        <v>11.728365384615383</v>
      </c>
    </row>
    <row r="261" spans="2:10">
      <c r="B261" s="31">
        <v>20143.833226391886</v>
      </c>
      <c r="C261" s="153">
        <v>51.19459381415016</v>
      </c>
      <c r="D261" s="32">
        <f t="shared" si="8"/>
        <v>11277351.792370489</v>
      </c>
      <c r="E261" s="29">
        <v>11.762499999999999</v>
      </c>
      <c r="F261" s="33">
        <v>6.95</v>
      </c>
      <c r="G261">
        <v>13.11</v>
      </c>
      <c r="H261" s="162">
        <v>9</v>
      </c>
      <c r="J261" s="29">
        <v>11.762499999999999</v>
      </c>
    </row>
    <row r="262" spans="2:10">
      <c r="B262" s="31">
        <v>1069.3930778636186</v>
      </c>
      <c r="C262" s="153">
        <v>51.199448424102634</v>
      </c>
      <c r="D262" s="32">
        <f t="shared" si="8"/>
        <v>11278421.185448352</v>
      </c>
      <c r="E262" s="29">
        <v>11.778846153846153</v>
      </c>
      <c r="F262" s="33">
        <v>6.95</v>
      </c>
      <c r="G262">
        <v>13.11</v>
      </c>
      <c r="H262" s="162">
        <v>9</v>
      </c>
      <c r="J262" s="29">
        <v>11.778846153846153</v>
      </c>
    </row>
    <row r="263" spans="2:10">
      <c r="B263" s="31">
        <v>213.99941082501641</v>
      </c>
      <c r="C263" s="153">
        <v>51.200419894454484</v>
      </c>
      <c r="D263" s="32">
        <f t="shared" si="8"/>
        <v>11278635.184859177</v>
      </c>
      <c r="E263" s="29">
        <v>11.839423076923078</v>
      </c>
      <c r="F263" s="33">
        <v>6.95</v>
      </c>
      <c r="G263">
        <v>13.11</v>
      </c>
      <c r="H263" s="162">
        <v>9</v>
      </c>
      <c r="J263" s="29">
        <v>11.839423076923078</v>
      </c>
    </row>
    <row r="264" spans="2:10">
      <c r="B264" s="31">
        <v>4236.5809624976755</v>
      </c>
      <c r="C264" s="153">
        <v>51.219652250199786</v>
      </c>
      <c r="D264" s="32">
        <f t="shared" si="8"/>
        <v>11282871.765821675</v>
      </c>
      <c r="E264" s="29">
        <v>11.848076923076922</v>
      </c>
      <c r="F264" s="33">
        <v>6.95</v>
      </c>
      <c r="G264">
        <v>13.11</v>
      </c>
      <c r="H264" s="162">
        <v>9</v>
      </c>
      <c r="J264" s="29">
        <v>11.848076923076922</v>
      </c>
    </row>
    <row r="265" spans="2:10">
      <c r="B265" s="31">
        <v>2686.4556633990205</v>
      </c>
      <c r="C265" s="153">
        <v>51.231847667086626</v>
      </c>
      <c r="D265" s="32">
        <f t="shared" si="8"/>
        <v>11285558.221485075</v>
      </c>
      <c r="E265" s="29">
        <v>11.933653846153847</v>
      </c>
      <c r="F265" s="33">
        <v>6.95</v>
      </c>
      <c r="G265">
        <v>13.11</v>
      </c>
      <c r="H265" s="162">
        <v>9</v>
      </c>
      <c r="J265" s="29">
        <v>11.933653846153847</v>
      </c>
    </row>
    <row r="266" spans="2:10">
      <c r="B266" s="31">
        <v>1195.0540859392029</v>
      </c>
      <c r="C266" s="153">
        <v>51.237272726944838</v>
      </c>
      <c r="D266" s="32">
        <f t="shared" si="8"/>
        <v>11286753.275571015</v>
      </c>
      <c r="E266" s="29">
        <v>12.001923076923077</v>
      </c>
      <c r="F266" s="33">
        <v>6.95</v>
      </c>
      <c r="G266">
        <v>13.11</v>
      </c>
      <c r="H266" s="162">
        <v>9</v>
      </c>
      <c r="J266" s="29">
        <v>12.001923076923077</v>
      </c>
    </row>
    <row r="267" spans="2:10">
      <c r="B267" s="31">
        <v>492857.12464770133</v>
      </c>
      <c r="C267" s="153">
        <v>53.474643766643979</v>
      </c>
      <c r="D267" s="32">
        <f t="shared" si="8"/>
        <v>11779610.400218716</v>
      </c>
      <c r="E267" s="29">
        <v>12.01923076923077</v>
      </c>
      <c r="F267" s="33">
        <v>6.95</v>
      </c>
      <c r="G267">
        <v>13.11</v>
      </c>
      <c r="H267" s="162">
        <v>9</v>
      </c>
      <c r="J267" s="29">
        <v>12.01923076923077</v>
      </c>
    </row>
    <row r="268" spans="2:10">
      <c r="B268" s="31">
        <v>1109.2300296944177</v>
      </c>
      <c r="C268" s="153">
        <v>53.479679220167306</v>
      </c>
      <c r="D268" s="32">
        <f t="shared" si="8"/>
        <v>11780719.630248411</v>
      </c>
      <c r="E268" s="29">
        <v>12.062019230769231</v>
      </c>
      <c r="F268" s="33">
        <v>6.95</v>
      </c>
      <c r="G268">
        <v>13.11</v>
      </c>
      <c r="H268" s="162">
        <v>9</v>
      </c>
      <c r="J268" s="29">
        <v>12.062019230769231</v>
      </c>
    </row>
    <row r="269" spans="2:10">
      <c r="B269" s="31">
        <v>12392.540734182636</v>
      </c>
      <c r="C269" s="153">
        <v>53.535936318543989</v>
      </c>
      <c r="D269" s="32">
        <f t="shared" si="8"/>
        <v>11793112.170982594</v>
      </c>
      <c r="E269" s="29">
        <v>12.104807692307691</v>
      </c>
      <c r="F269" s="33">
        <v>6.95</v>
      </c>
      <c r="G269">
        <v>13.11</v>
      </c>
      <c r="H269" s="162">
        <v>9</v>
      </c>
      <c r="J269" s="29">
        <v>12.104807692307691</v>
      </c>
    </row>
    <row r="270" spans="2:10">
      <c r="B270" s="31">
        <v>1140.6427295468404</v>
      </c>
      <c r="C270" s="153">
        <v>53.541114372957942</v>
      </c>
      <c r="D270" s="32">
        <f t="shared" si="8"/>
        <v>11794252.813712141</v>
      </c>
      <c r="E270" s="29">
        <v>12.15625</v>
      </c>
      <c r="F270" s="33">
        <v>6.95</v>
      </c>
      <c r="G270">
        <v>13.11</v>
      </c>
      <c r="H270" s="162">
        <v>9</v>
      </c>
      <c r="J270" s="29">
        <v>12.15625</v>
      </c>
    </row>
    <row r="271" spans="2:10">
      <c r="B271" s="31">
        <v>8603.8408530581055</v>
      </c>
      <c r="C271" s="153">
        <v>53.580172313671639</v>
      </c>
      <c r="D271" s="32">
        <f t="shared" si="8"/>
        <v>11802856.654565198</v>
      </c>
      <c r="E271" s="29">
        <v>12.190384615384616</v>
      </c>
      <c r="F271" s="33">
        <v>6.95</v>
      </c>
      <c r="G271">
        <v>13.11</v>
      </c>
      <c r="H271" s="162">
        <v>9</v>
      </c>
      <c r="J271" s="29">
        <v>12.190384615384616</v>
      </c>
    </row>
    <row r="272" spans="2:10">
      <c r="B272" s="31">
        <v>37017.08591423645</v>
      </c>
      <c r="C272" s="153">
        <v>53.748214839297638</v>
      </c>
      <c r="D272" s="32">
        <f t="shared" si="8"/>
        <v>11839873.740479434</v>
      </c>
      <c r="E272" s="29">
        <v>12.275961538461539</v>
      </c>
      <c r="F272" s="33">
        <v>6.95</v>
      </c>
      <c r="G272">
        <v>13.11</v>
      </c>
      <c r="H272" s="162">
        <v>9</v>
      </c>
      <c r="J272" s="29">
        <v>12.275961538461539</v>
      </c>
    </row>
    <row r="273" spans="2:10">
      <c r="B273" s="31">
        <v>358.44804711211128</v>
      </c>
      <c r="C273" s="153">
        <v>53.749842047751649</v>
      </c>
      <c r="D273" s="32">
        <f t="shared" si="8"/>
        <v>11840232.188526547</v>
      </c>
      <c r="E273" s="29">
        <v>12.29326923076923</v>
      </c>
      <c r="F273" s="33">
        <v>6.95</v>
      </c>
      <c r="G273">
        <v>13.11</v>
      </c>
      <c r="H273" s="162">
        <v>9</v>
      </c>
      <c r="J273" s="29">
        <v>12.29326923076923</v>
      </c>
    </row>
    <row r="274" spans="2:10">
      <c r="B274" s="31">
        <v>1455.1384342802423</v>
      </c>
      <c r="C274" s="153">
        <v>53.756447784848248</v>
      </c>
      <c r="D274" s="32">
        <f t="shared" si="8"/>
        <v>11841687.326960826</v>
      </c>
      <c r="E274" s="29">
        <v>12.310096153846153</v>
      </c>
      <c r="F274" s="33">
        <v>6.95</v>
      </c>
      <c r="G274">
        <v>13.11</v>
      </c>
      <c r="H274" s="162">
        <v>9</v>
      </c>
      <c r="J274" s="29">
        <v>12.310096153846153</v>
      </c>
    </row>
    <row r="275" spans="2:10">
      <c r="B275" s="31">
        <v>541.41536015989868</v>
      </c>
      <c r="C275" s="153">
        <v>53.758905590542213</v>
      </c>
      <c r="D275" s="32">
        <f t="shared" si="8"/>
        <v>11842228.742320986</v>
      </c>
      <c r="E275" s="29">
        <v>12.31875</v>
      </c>
      <c r="F275" s="33">
        <v>6.95</v>
      </c>
      <c r="G275">
        <v>13.11</v>
      </c>
      <c r="H275" s="162">
        <v>9</v>
      </c>
      <c r="J275" s="29">
        <v>12.31875</v>
      </c>
    </row>
    <row r="276" spans="2:10">
      <c r="B276" s="31">
        <v>2482.8972283726216</v>
      </c>
      <c r="C276" s="153">
        <v>53.770176934863926</v>
      </c>
      <c r="D276" s="32">
        <f t="shared" si="8"/>
        <v>11844711.63954936</v>
      </c>
      <c r="E276" s="29">
        <v>12.361538461538462</v>
      </c>
      <c r="F276" s="33">
        <v>6.95</v>
      </c>
      <c r="G276">
        <v>13.11</v>
      </c>
      <c r="H276" s="162">
        <v>9</v>
      </c>
      <c r="J276" s="29">
        <v>12.361538461538462</v>
      </c>
    </row>
    <row r="277" spans="2:10">
      <c r="B277" s="31">
        <v>568.51637675089046</v>
      </c>
      <c r="C277" s="153">
        <v>53.772757768158861</v>
      </c>
      <c r="D277" s="32">
        <f t="shared" si="8"/>
        <v>11845280.15592611</v>
      </c>
      <c r="E277" s="29">
        <v>12.378846153846153</v>
      </c>
      <c r="F277" s="33">
        <v>6.95</v>
      </c>
      <c r="G277">
        <v>13.11</v>
      </c>
      <c r="H277" s="162">
        <v>9</v>
      </c>
      <c r="J277" s="29">
        <v>12.378846153846153</v>
      </c>
    </row>
    <row r="278" spans="2:10">
      <c r="B278" s="31">
        <v>464.53020156430517</v>
      </c>
      <c r="C278" s="153">
        <v>53.774866546480339</v>
      </c>
      <c r="D278" s="32">
        <f t="shared" si="8"/>
        <v>11845744.686127674</v>
      </c>
      <c r="E278" s="29">
        <v>12.396153846153847</v>
      </c>
      <c r="F278" s="33">
        <v>6.95</v>
      </c>
      <c r="G278">
        <v>13.11</v>
      </c>
      <c r="H278" s="162">
        <v>9</v>
      </c>
      <c r="J278" s="29">
        <v>12.396153846153847</v>
      </c>
    </row>
    <row r="279" spans="2:10">
      <c r="B279" s="31">
        <v>2458.3949723644891</v>
      </c>
      <c r="C279" s="153">
        <v>53.78602666051794</v>
      </c>
      <c r="D279" s="32">
        <f t="shared" si="8"/>
        <v>11848203.081100039</v>
      </c>
      <c r="E279" s="29">
        <v>12.404326923076923</v>
      </c>
      <c r="F279" s="33">
        <v>6.95</v>
      </c>
      <c r="G279">
        <v>13.11</v>
      </c>
      <c r="H279" s="162">
        <v>9</v>
      </c>
      <c r="J279" s="29">
        <v>12.404326923076923</v>
      </c>
    </row>
    <row r="280" spans="2:10">
      <c r="B280" s="31">
        <v>752.2336432696718</v>
      </c>
      <c r="C280" s="153">
        <v>53.789441495536792</v>
      </c>
      <c r="D280" s="32">
        <f t="shared" si="8"/>
        <v>11848955.314743308</v>
      </c>
      <c r="E280" s="29">
        <v>12.430288461538462</v>
      </c>
      <c r="F280" s="33">
        <v>6.95</v>
      </c>
      <c r="G280">
        <v>13.11</v>
      </c>
      <c r="H280" s="162">
        <v>9</v>
      </c>
      <c r="J280" s="29">
        <v>12.430288461538462</v>
      </c>
    </row>
    <row r="281" spans="2:10">
      <c r="B281" s="31">
        <v>2019263.2532014807</v>
      </c>
      <c r="C281" s="153">
        <v>62.956075999341685</v>
      </c>
      <c r="D281" s="32">
        <f t="shared" si="8"/>
        <v>13868218.567944789</v>
      </c>
      <c r="E281" s="29">
        <v>12.447115384615383</v>
      </c>
      <c r="F281" s="33">
        <v>6.95</v>
      </c>
      <c r="G281">
        <v>13.11</v>
      </c>
      <c r="H281" s="162">
        <v>9</v>
      </c>
      <c r="J281" s="29">
        <v>12.447115384615383</v>
      </c>
    </row>
    <row r="282" spans="2:10">
      <c r="B282" s="31">
        <v>368.71354705037345</v>
      </c>
      <c r="C282" s="153">
        <v>62.957749808993327</v>
      </c>
      <c r="D282" s="32">
        <f t="shared" si="8"/>
        <v>13868587.28149184</v>
      </c>
      <c r="E282" s="29">
        <v>12.464423076923078</v>
      </c>
      <c r="F282" s="33">
        <v>6.95</v>
      </c>
      <c r="G282">
        <v>13.11</v>
      </c>
      <c r="H282" s="162">
        <v>9</v>
      </c>
      <c r="J282" s="29">
        <v>12.464423076923078</v>
      </c>
    </row>
    <row r="283" spans="2:10">
      <c r="B283" s="31">
        <v>3287.7361375280693</v>
      </c>
      <c r="C283" s="153">
        <v>62.972674794861263</v>
      </c>
      <c r="D283" s="32">
        <f t="shared" si="8"/>
        <v>13871875.017629368</v>
      </c>
      <c r="E283" s="29">
        <v>12.498557692307692</v>
      </c>
      <c r="F283" s="33">
        <v>6.95</v>
      </c>
      <c r="G283">
        <v>13.11</v>
      </c>
      <c r="H283" s="162">
        <v>9</v>
      </c>
      <c r="J283" s="29">
        <v>12.498557692307692</v>
      </c>
    </row>
    <row r="284" spans="2:10">
      <c r="B284" s="31">
        <v>1498.1294373095229</v>
      </c>
      <c r="C284" s="153">
        <v>62.979475693639287</v>
      </c>
      <c r="D284" s="32">
        <f t="shared" si="8"/>
        <v>13873373.147066677</v>
      </c>
      <c r="E284" s="29">
        <v>12.5</v>
      </c>
      <c r="F284" s="33">
        <v>6.95</v>
      </c>
      <c r="G284">
        <v>13.11</v>
      </c>
      <c r="H284" s="162">
        <v>9</v>
      </c>
      <c r="J284" s="29">
        <v>12.5</v>
      </c>
    </row>
    <row r="285" spans="2:10">
      <c r="B285" s="31">
        <v>1034.1989834612407</v>
      </c>
      <c r="C285" s="153">
        <v>62.984170536706706</v>
      </c>
      <c r="D285" s="32">
        <f t="shared" si="8"/>
        <v>13874407.346050138</v>
      </c>
      <c r="E285" s="29">
        <v>12.532692307692308</v>
      </c>
      <c r="F285" s="33">
        <v>6.95</v>
      </c>
      <c r="G285">
        <v>13.11</v>
      </c>
      <c r="H285" s="162">
        <v>9</v>
      </c>
      <c r="J285" s="29">
        <v>12.532692307692308</v>
      </c>
    </row>
    <row r="286" spans="2:10">
      <c r="B286" s="31">
        <v>3768.177368133569</v>
      </c>
      <c r="C286" s="153">
        <v>63.001276530501436</v>
      </c>
      <c r="D286" s="32">
        <f t="shared" si="8"/>
        <v>13878175.523418272</v>
      </c>
      <c r="E286" s="29">
        <v>12.61875</v>
      </c>
      <c r="F286" s="33">
        <v>6.95</v>
      </c>
      <c r="G286">
        <v>13.11</v>
      </c>
      <c r="H286" s="162">
        <v>9</v>
      </c>
      <c r="J286" s="29">
        <v>12.61875</v>
      </c>
    </row>
    <row r="287" spans="2:10">
      <c r="B287" s="31">
        <v>339.43082528626746</v>
      </c>
      <c r="C287" s="153">
        <v>63.0028174084973</v>
      </c>
      <c r="D287" s="32">
        <f t="shared" si="8"/>
        <v>13878514.954243558</v>
      </c>
      <c r="E287" s="29">
        <v>12.661538461538461</v>
      </c>
      <c r="F287" s="33">
        <v>6.95</v>
      </c>
      <c r="G287">
        <v>13.11</v>
      </c>
      <c r="H287" s="162">
        <v>9</v>
      </c>
      <c r="J287" s="29">
        <v>12.661538461538461</v>
      </c>
    </row>
    <row r="288" spans="2:10">
      <c r="B288" s="31">
        <v>3883.9346111362993</v>
      </c>
      <c r="C288" s="153">
        <v>63.020448893129391</v>
      </c>
      <c r="D288" s="32">
        <f t="shared" si="8"/>
        <v>13882398.888854694</v>
      </c>
      <c r="E288" s="29">
        <v>12.692307692307692</v>
      </c>
      <c r="F288" s="33">
        <v>6.95</v>
      </c>
      <c r="G288">
        <v>13.11</v>
      </c>
      <c r="H288" s="162">
        <v>9</v>
      </c>
      <c r="J288" s="29">
        <v>12.692307692307692</v>
      </c>
    </row>
    <row r="289" spans="2:10">
      <c r="B289" s="31">
        <v>3321.8456104626202</v>
      </c>
      <c r="C289" s="153">
        <v>63.03552872214172</v>
      </c>
      <c r="D289" s="32">
        <f t="shared" si="8"/>
        <v>13885720.734465156</v>
      </c>
      <c r="E289" s="29">
        <v>12.704326923076923</v>
      </c>
      <c r="F289" s="33">
        <v>6.95</v>
      </c>
      <c r="G289">
        <v>13.11</v>
      </c>
      <c r="H289" s="162">
        <v>9</v>
      </c>
      <c r="J289" s="29">
        <v>12.704326923076923</v>
      </c>
    </row>
    <row r="290" spans="2:10">
      <c r="B290" s="31">
        <v>2466.8856653644416</v>
      </c>
      <c r="C290" s="153">
        <v>63.046727380474763</v>
      </c>
      <c r="D290" s="32">
        <f t="shared" si="8"/>
        <v>13888187.62013052</v>
      </c>
      <c r="E290" s="29">
        <v>12.75576923076923</v>
      </c>
      <c r="F290" s="33">
        <v>6.95</v>
      </c>
      <c r="G290">
        <v>13.11</v>
      </c>
      <c r="H290" s="162">
        <v>9</v>
      </c>
      <c r="J290" s="29">
        <v>12.75576923076923</v>
      </c>
    </row>
    <row r="291" spans="2:10">
      <c r="B291" s="31">
        <v>1034.4496600042226</v>
      </c>
      <c r="C291" s="153">
        <v>63.05142336151183</v>
      </c>
      <c r="D291" s="32">
        <f t="shared" si="8"/>
        <v>13889222.069790525</v>
      </c>
      <c r="E291" s="29">
        <v>12.763942307692307</v>
      </c>
      <c r="F291" s="33">
        <v>6.95</v>
      </c>
      <c r="G291">
        <v>13.11</v>
      </c>
      <c r="H291" s="162">
        <v>9</v>
      </c>
      <c r="J291" s="29">
        <v>12.763942307692307</v>
      </c>
    </row>
    <row r="292" spans="2:10">
      <c r="B292" s="31">
        <v>3181.0724234883892</v>
      </c>
      <c r="C292" s="153">
        <v>63.065864137468111</v>
      </c>
      <c r="D292" s="32">
        <f t="shared" si="8"/>
        <v>13892403.142214013</v>
      </c>
      <c r="E292" s="29">
        <v>12.789903846153846</v>
      </c>
      <c r="F292" s="33">
        <v>6.95</v>
      </c>
      <c r="G292">
        <v>13.11</v>
      </c>
      <c r="H292" s="162">
        <v>9</v>
      </c>
      <c r="J292" s="29">
        <v>12.789903846153846</v>
      </c>
    </row>
    <row r="293" spans="2:10">
      <c r="B293" s="31">
        <v>619.5340305180099</v>
      </c>
      <c r="C293" s="153">
        <v>63.068676570176628</v>
      </c>
      <c r="D293" s="32">
        <f t="shared" si="8"/>
        <v>13893022.676244531</v>
      </c>
      <c r="E293" s="29">
        <v>12.819230769230767</v>
      </c>
      <c r="F293" s="33">
        <v>6.95</v>
      </c>
      <c r="G293">
        <v>13.11</v>
      </c>
      <c r="H293" s="162">
        <v>9</v>
      </c>
      <c r="J293" s="29">
        <v>12.819230769230767</v>
      </c>
    </row>
    <row r="294" spans="2:10">
      <c r="B294" s="31">
        <v>627.27904758304055</v>
      </c>
      <c r="C294" s="153">
        <v>63.071524162114912</v>
      </c>
      <c r="D294" s="32">
        <f t="shared" si="8"/>
        <v>13893649.955292113</v>
      </c>
      <c r="E294" s="29">
        <v>12.858173076923077</v>
      </c>
      <c r="F294" s="33">
        <v>6.95</v>
      </c>
      <c r="G294">
        <v>13.11</v>
      </c>
      <c r="H294" s="162">
        <v>9</v>
      </c>
      <c r="J294" s="29">
        <v>12.858173076923077</v>
      </c>
    </row>
    <row r="295" spans="2:10">
      <c r="B295" s="31">
        <v>130934.46470825486</v>
      </c>
      <c r="C295" s="153">
        <v>63.665913417715437</v>
      </c>
      <c r="D295" s="32">
        <f t="shared" si="8"/>
        <v>14024584.420000369</v>
      </c>
      <c r="E295" s="29">
        <v>12.875480769230768</v>
      </c>
      <c r="F295" s="33">
        <v>6.95</v>
      </c>
      <c r="G295">
        <v>13.11</v>
      </c>
      <c r="H295" s="162">
        <v>9</v>
      </c>
      <c r="J295" s="29">
        <v>12.875480769230768</v>
      </c>
    </row>
    <row r="296" spans="2:10">
      <c r="B296" s="31">
        <v>7135.46853293393</v>
      </c>
      <c r="C296" s="153">
        <v>63.698305544869292</v>
      </c>
      <c r="D296" s="32">
        <f t="shared" si="8"/>
        <v>14031719.888533304</v>
      </c>
      <c r="E296" s="29">
        <v>12.961057692307694</v>
      </c>
      <c r="F296" s="33">
        <v>6.95</v>
      </c>
      <c r="G296">
        <v>13.11</v>
      </c>
      <c r="H296" s="162">
        <v>9</v>
      </c>
      <c r="J296" s="29">
        <v>12.961057692307694</v>
      </c>
    </row>
    <row r="297" spans="2:10">
      <c r="B297" s="31">
        <v>183884.73552789653</v>
      </c>
      <c r="C297" s="153">
        <v>64.533067510026925</v>
      </c>
      <c r="D297" s="32">
        <f t="shared" si="8"/>
        <v>14215604.624061201</v>
      </c>
      <c r="E297" s="29">
        <v>12.980769230769232</v>
      </c>
      <c r="F297" s="33">
        <v>6.95</v>
      </c>
      <c r="G297">
        <v>13.11</v>
      </c>
      <c r="H297" s="162">
        <v>9</v>
      </c>
      <c r="J297" s="29">
        <v>12.980769230769232</v>
      </c>
    </row>
    <row r="298" spans="2:10">
      <c r="B298" s="31">
        <v>6576.9459380787921</v>
      </c>
      <c r="C298" s="153">
        <v>64.562924171593991</v>
      </c>
      <c r="D298" s="32">
        <f t="shared" si="8"/>
        <v>14222181.569999279</v>
      </c>
      <c r="E298" s="29">
        <v>13.046634615384615</v>
      </c>
      <c r="F298" s="33">
        <v>6.95</v>
      </c>
      <c r="G298">
        <v>13.11</v>
      </c>
      <c r="H298" s="162">
        <v>9</v>
      </c>
      <c r="J298" s="29">
        <v>13.046634615384615</v>
      </c>
    </row>
    <row r="299" spans="2:10">
      <c r="B299" s="31">
        <v>454.1769177351706</v>
      </c>
      <c r="C299" s="153">
        <v>64.564985950214663</v>
      </c>
      <c r="D299" s="32">
        <f t="shared" si="8"/>
        <v>14222635.746917015</v>
      </c>
      <c r="E299" s="29">
        <v>13.106730769230769</v>
      </c>
      <c r="F299" s="33">
        <v>6.95</v>
      </c>
      <c r="G299">
        <v>13.11</v>
      </c>
      <c r="H299" s="162">
        <v>9</v>
      </c>
      <c r="J299" s="29">
        <v>13.106730769230769</v>
      </c>
    </row>
    <row r="300" spans="2:10">
      <c r="B300" s="31">
        <v>2786.4016942218495</v>
      </c>
      <c r="C300" s="153">
        <v>64.577635081461509</v>
      </c>
      <c r="D300" s="32">
        <f t="shared" si="8"/>
        <v>14225422.148611236</v>
      </c>
      <c r="E300" s="29">
        <v>13.132211538461538</v>
      </c>
      <c r="F300" s="33">
        <v>6.95</v>
      </c>
      <c r="G300">
        <v>13.11</v>
      </c>
      <c r="H300" s="162">
        <v>9</v>
      </c>
      <c r="J300" s="29">
        <v>13.132211538461538</v>
      </c>
    </row>
    <row r="301" spans="2:10">
      <c r="B301" s="31">
        <v>877.06689270565823</v>
      </c>
      <c r="C301" s="153">
        <v>64.581616608698283</v>
      </c>
      <c r="D301" s="32">
        <f t="shared" si="8"/>
        <v>14226299.215503942</v>
      </c>
      <c r="E301" s="29">
        <v>13.153846153846155</v>
      </c>
      <c r="F301" s="33">
        <v>6.95</v>
      </c>
      <c r="G301">
        <v>13.11</v>
      </c>
      <c r="H301" s="162">
        <v>9</v>
      </c>
      <c r="J301" s="29">
        <v>13.153846153846155</v>
      </c>
    </row>
    <row r="302" spans="2:10">
      <c r="B302" s="31">
        <v>2376.661655468843</v>
      </c>
      <c r="C302" s="153">
        <v>64.592405686695102</v>
      </c>
      <c r="D302" s="32">
        <f t="shared" si="8"/>
        <v>14228675.877159411</v>
      </c>
      <c r="E302" s="29">
        <v>13.217788461538461</v>
      </c>
      <c r="F302" s="33">
        <v>6.95</v>
      </c>
      <c r="G302">
        <v>13.11</v>
      </c>
      <c r="H302" s="162">
        <v>9</v>
      </c>
      <c r="J302" s="29">
        <v>13.217788461538461</v>
      </c>
    </row>
    <row r="303" spans="2:10">
      <c r="B303" s="31">
        <v>3791.5806686994001</v>
      </c>
      <c r="C303" s="153">
        <v>64.609617921962865</v>
      </c>
      <c r="D303" s="32">
        <f t="shared" si="8"/>
        <v>14232467.45782811</v>
      </c>
      <c r="E303" s="29">
        <v>13.269230769230768</v>
      </c>
      <c r="F303" s="33">
        <v>6.95</v>
      </c>
      <c r="G303">
        <v>13.11</v>
      </c>
      <c r="H303" s="162">
        <v>9</v>
      </c>
      <c r="J303" s="29">
        <v>13.269230769230768</v>
      </c>
    </row>
    <row r="304" spans="2:10">
      <c r="B304" s="31">
        <v>1002625.5691023672</v>
      </c>
      <c r="C304" s="153">
        <v>69.161130520213334</v>
      </c>
      <c r="D304" s="32">
        <f t="shared" si="8"/>
        <v>15235093.026930477</v>
      </c>
      <c r="E304" s="29">
        <v>13.303365384615384</v>
      </c>
      <c r="F304" s="33">
        <v>6.95</v>
      </c>
      <c r="G304">
        <v>13.11</v>
      </c>
      <c r="H304" s="162">
        <v>9</v>
      </c>
      <c r="J304" s="29">
        <v>13.303365384615384</v>
      </c>
    </row>
    <row r="305" spans="2:10">
      <c r="B305" s="31">
        <v>28701.445489493213</v>
      </c>
      <c r="C305" s="153">
        <v>69.291423417940237</v>
      </c>
      <c r="D305" s="32">
        <f t="shared" si="8"/>
        <v>15263794.472419972</v>
      </c>
      <c r="E305" s="29">
        <v>13.380769230769232</v>
      </c>
      <c r="F305" s="33">
        <v>6.95</v>
      </c>
      <c r="G305">
        <v>13.11</v>
      </c>
      <c r="H305" s="162">
        <v>9</v>
      </c>
      <c r="J305" s="29">
        <v>13.380769230769232</v>
      </c>
    </row>
    <row r="306" spans="2:10">
      <c r="B306" s="31">
        <v>1020.3318662381677</v>
      </c>
      <c r="C306" s="153">
        <v>69.296055309931319</v>
      </c>
      <c r="D306" s="32">
        <f t="shared" si="8"/>
        <v>15264814.80428621</v>
      </c>
      <c r="E306" s="29">
        <v>13.388942307692307</v>
      </c>
      <c r="F306" s="33">
        <v>6.95</v>
      </c>
      <c r="G306">
        <v>13.11</v>
      </c>
      <c r="H306" s="162">
        <v>9</v>
      </c>
      <c r="J306" s="29">
        <v>13.388942307692307</v>
      </c>
    </row>
    <row r="307" spans="2:10">
      <c r="B307" s="31">
        <v>1133.1678825450026</v>
      </c>
      <c r="C307" s="153">
        <v>69.301199431577814</v>
      </c>
      <c r="D307" s="32">
        <f t="shared" si="8"/>
        <v>15265947.972168755</v>
      </c>
      <c r="E307" s="29">
        <v>13.40625</v>
      </c>
      <c r="F307" s="33">
        <v>6.95</v>
      </c>
      <c r="G307">
        <v>13.11</v>
      </c>
      <c r="H307" s="162">
        <v>9</v>
      </c>
      <c r="J307" s="29">
        <v>13.40625</v>
      </c>
    </row>
    <row r="308" spans="2:10">
      <c r="B308" s="31">
        <v>8627.4772961682647</v>
      </c>
      <c r="C308" s="153">
        <v>69.340364672136928</v>
      </c>
      <c r="D308" s="32">
        <f t="shared" si="8"/>
        <v>15274575.449464923</v>
      </c>
      <c r="E308" s="29">
        <v>13.461538461538462</v>
      </c>
      <c r="F308" s="33">
        <v>6.95</v>
      </c>
      <c r="G308">
        <v>13.11</v>
      </c>
      <c r="H308" s="162">
        <v>9</v>
      </c>
      <c r="J308" s="29">
        <v>13.461538461538462</v>
      </c>
    </row>
    <row r="309" spans="2:10">
      <c r="B309" s="31">
        <v>2867.1822135879306</v>
      </c>
      <c r="C309" s="153">
        <v>69.353380514111024</v>
      </c>
      <c r="D309" s="32">
        <f t="shared" si="8"/>
        <v>15277442.63167851</v>
      </c>
      <c r="E309" s="29">
        <v>13.477403846153845</v>
      </c>
      <c r="F309" s="33">
        <v>6.95</v>
      </c>
      <c r="G309">
        <v>13.11</v>
      </c>
      <c r="H309" s="162">
        <v>9</v>
      </c>
      <c r="J309" s="29">
        <v>13.477403846153845</v>
      </c>
    </row>
    <row r="310" spans="2:10">
      <c r="B310" s="31">
        <v>374.86563478466195</v>
      </c>
      <c r="C310" s="153">
        <v>69.355082251740669</v>
      </c>
      <c r="D310" s="32">
        <f t="shared" si="8"/>
        <v>15277817.497313295</v>
      </c>
      <c r="E310" s="29">
        <v>13.579807692307693</v>
      </c>
      <c r="F310" s="33">
        <v>6.95</v>
      </c>
      <c r="G310">
        <v>13.11</v>
      </c>
      <c r="H310" s="162">
        <v>9</v>
      </c>
      <c r="J310" s="29">
        <v>13.579807692307693</v>
      </c>
    </row>
    <row r="311" spans="2:10">
      <c r="B311" s="31">
        <v>1462.5879443638291</v>
      </c>
      <c r="C311" s="153">
        <v>69.361721806585436</v>
      </c>
      <c r="D311" s="32">
        <f t="shared" si="8"/>
        <v>15279280.085257659</v>
      </c>
      <c r="E311" s="29">
        <v>13.630769230769232</v>
      </c>
      <c r="F311" s="33">
        <v>6.95</v>
      </c>
      <c r="G311">
        <v>13.11</v>
      </c>
      <c r="H311" s="162">
        <v>9</v>
      </c>
      <c r="J311" s="29">
        <v>13.630769230769232</v>
      </c>
    </row>
    <row r="312" spans="2:10">
      <c r="B312" s="31">
        <v>1982.8864690832793</v>
      </c>
      <c r="C312" s="153">
        <v>69.370723305273529</v>
      </c>
      <c r="D312" s="32">
        <f t="shared" si="8"/>
        <v>15281262.971726742</v>
      </c>
      <c r="E312" s="29">
        <v>13.682211538461539</v>
      </c>
      <c r="F312" s="33">
        <v>6.95</v>
      </c>
      <c r="G312">
        <v>13.11</v>
      </c>
      <c r="H312" s="162">
        <v>9</v>
      </c>
      <c r="J312" s="29">
        <v>13.682211538461539</v>
      </c>
    </row>
    <row r="313" spans="2:10">
      <c r="B313" s="31">
        <v>83460.334198866723</v>
      </c>
      <c r="C313" s="153">
        <v>69.749599302721336</v>
      </c>
      <c r="D313" s="32">
        <f t="shared" si="8"/>
        <v>15364723.305925608</v>
      </c>
      <c r="E313" s="29">
        <v>13.784615384615384</v>
      </c>
      <c r="F313" s="33">
        <v>6.95</v>
      </c>
      <c r="G313">
        <v>13.11</v>
      </c>
      <c r="H313" s="162">
        <v>9</v>
      </c>
      <c r="J313" s="29">
        <v>13.784615384615384</v>
      </c>
    </row>
    <row r="314" spans="2:10">
      <c r="B314" s="31">
        <v>196.06731537272989</v>
      </c>
      <c r="C314" s="153">
        <v>69.750489368647777</v>
      </c>
      <c r="D314" s="32">
        <f t="shared" si="8"/>
        <v>15364919.373240981</v>
      </c>
      <c r="E314" s="29">
        <v>13.805288461538462</v>
      </c>
      <c r="F314" s="33">
        <v>6.95</v>
      </c>
      <c r="G314">
        <v>13.11</v>
      </c>
      <c r="H314" s="162">
        <v>9</v>
      </c>
      <c r="J314" s="29">
        <v>13.805288461538462</v>
      </c>
    </row>
    <row r="315" spans="2:10">
      <c r="B315" s="31">
        <v>1597.1260420229473</v>
      </c>
      <c r="C315" s="153">
        <v>69.757739671777159</v>
      </c>
      <c r="D315" s="32">
        <f t="shared" si="8"/>
        <v>15366516.499283005</v>
      </c>
      <c r="E315" s="29">
        <v>13.836057692307694</v>
      </c>
      <c r="F315" s="33">
        <v>6.95</v>
      </c>
      <c r="G315">
        <v>13.11</v>
      </c>
      <c r="H315" s="162">
        <v>9</v>
      </c>
      <c r="J315" s="29">
        <v>13.836057692307694</v>
      </c>
    </row>
    <row r="316" spans="2:10">
      <c r="B316" s="31">
        <v>4454.8977828328316</v>
      </c>
      <c r="C316" s="153">
        <v>69.777963097158803</v>
      </c>
      <c r="D316" s="32">
        <f t="shared" si="8"/>
        <v>15370971.397065837</v>
      </c>
      <c r="E316" s="29">
        <v>13.846153846153845</v>
      </c>
      <c r="F316" s="33">
        <v>6.95</v>
      </c>
      <c r="G316">
        <v>13.11</v>
      </c>
      <c r="H316" s="162">
        <v>9</v>
      </c>
      <c r="J316" s="29">
        <v>13.846153846153845</v>
      </c>
    </row>
    <row r="317" spans="2:10">
      <c r="B317" s="31">
        <v>45610.066732920146</v>
      </c>
      <c r="C317" s="153">
        <v>69.985014263356163</v>
      </c>
      <c r="D317" s="32">
        <f t="shared" si="8"/>
        <v>15416581.463798758</v>
      </c>
      <c r="E317" s="29">
        <v>13.942307692307693</v>
      </c>
      <c r="F317" s="33">
        <v>6.95</v>
      </c>
      <c r="G317">
        <v>13.11</v>
      </c>
      <c r="H317" s="162">
        <v>9</v>
      </c>
      <c r="J317" s="29">
        <v>13.942307692307693</v>
      </c>
    </row>
    <row r="318" spans="2:10">
      <c r="B318" s="31">
        <v>4110.3373008207955</v>
      </c>
      <c r="C318" s="153">
        <v>70.003673524185189</v>
      </c>
      <c r="D318" s="32">
        <f t="shared" si="8"/>
        <v>15420691.801099578</v>
      </c>
      <c r="E318" s="29">
        <v>13.989423076923078</v>
      </c>
      <c r="F318" s="33">
        <v>6.95</v>
      </c>
      <c r="G318">
        <v>13.11</v>
      </c>
      <c r="H318" s="162">
        <v>9</v>
      </c>
      <c r="J318" s="29">
        <v>13.989423076923078</v>
      </c>
    </row>
    <row r="319" spans="2:10">
      <c r="B319" s="31">
        <v>1258.9721935205578</v>
      </c>
      <c r="C319" s="153">
        <v>70.009388746274325</v>
      </c>
      <c r="D319" s="32">
        <f t="shared" si="8"/>
        <v>15421950.773293098</v>
      </c>
      <c r="E319" s="29">
        <v>14.020192307692307</v>
      </c>
      <c r="F319" s="33">
        <v>6.95</v>
      </c>
      <c r="G319">
        <v>13.11</v>
      </c>
      <c r="H319" s="162">
        <v>9</v>
      </c>
      <c r="J319" s="29">
        <v>14.020192307692307</v>
      </c>
    </row>
    <row r="320" spans="2:10">
      <c r="B320" s="31">
        <v>7404.3758008415753</v>
      </c>
      <c r="C320" s="153">
        <v>70.043001603135622</v>
      </c>
      <c r="D320" s="32">
        <f t="shared" si="8"/>
        <v>15429355.149093941</v>
      </c>
      <c r="E320" s="29">
        <v>14.091826923076923</v>
      </c>
      <c r="F320" s="33">
        <v>6.95</v>
      </c>
      <c r="G320">
        <v>13.11</v>
      </c>
      <c r="H320" s="162">
        <v>9</v>
      </c>
      <c r="J320" s="29">
        <v>14.091826923076923</v>
      </c>
    </row>
    <row r="321" spans="2:10">
      <c r="B321" s="31">
        <v>18641.182076149336</v>
      </c>
      <c r="C321" s="153">
        <v>70.127624993642044</v>
      </c>
      <c r="D321" s="32">
        <f t="shared" si="8"/>
        <v>15447996.33117009</v>
      </c>
      <c r="E321" s="29">
        <v>14.108173076923077</v>
      </c>
      <c r="F321" s="33">
        <v>6.95</v>
      </c>
      <c r="G321">
        <v>13.11</v>
      </c>
      <c r="H321" s="162">
        <v>9</v>
      </c>
      <c r="J321" s="29">
        <v>14.108173076923077</v>
      </c>
    </row>
    <row r="322" spans="2:10">
      <c r="B322" s="31">
        <v>587.65858898501358</v>
      </c>
      <c r="C322" s="153">
        <v>70.130292724800768</v>
      </c>
      <c r="D322" s="32">
        <f t="shared" si="8"/>
        <v>15448583.989759075</v>
      </c>
      <c r="E322" s="29">
        <v>14.194711538461538</v>
      </c>
      <c r="F322" s="33">
        <v>6.95</v>
      </c>
      <c r="G322">
        <v>13.11</v>
      </c>
      <c r="H322" s="162">
        <v>9</v>
      </c>
      <c r="J322" s="29">
        <v>14.194711538461538</v>
      </c>
    </row>
    <row r="323" spans="2:10">
      <c r="B323" s="31">
        <v>316.53974718863248</v>
      </c>
      <c r="C323" s="153">
        <v>70.131729686605425</v>
      </c>
      <c r="D323" s="32">
        <f t="shared" si="8"/>
        <v>15448900.529506262</v>
      </c>
      <c r="E323" s="29">
        <v>14.286538461538461</v>
      </c>
      <c r="F323" s="33">
        <v>6.95</v>
      </c>
      <c r="G323">
        <v>13.11</v>
      </c>
      <c r="H323" s="162">
        <v>9</v>
      </c>
      <c r="J323" s="29">
        <v>14.286538461538461</v>
      </c>
    </row>
    <row r="324" spans="2:10">
      <c r="B324" s="31">
        <v>641009.46982153691</v>
      </c>
      <c r="C324" s="153">
        <v>73.041652161555504</v>
      </c>
      <c r="D324" s="32">
        <f t="shared" ref="D324:D387" si="9">+D323+B324</f>
        <v>16089909.999327799</v>
      </c>
      <c r="E324" s="29">
        <v>14.297115384615385</v>
      </c>
      <c r="F324" s="33">
        <v>6.95</v>
      </c>
      <c r="G324">
        <v>13.11</v>
      </c>
      <c r="H324" s="162">
        <v>9</v>
      </c>
      <c r="J324" s="29">
        <v>14.297115384615385</v>
      </c>
    </row>
    <row r="325" spans="2:10">
      <c r="B325" s="31">
        <v>301109.91077810765</v>
      </c>
      <c r="C325" s="153">
        <v>74.408568779881534</v>
      </c>
      <c r="D325" s="32">
        <f t="shared" si="9"/>
        <v>16391019.910105906</v>
      </c>
      <c r="E325" s="29">
        <v>14.423076923076923</v>
      </c>
      <c r="F325" s="33">
        <v>6.95</v>
      </c>
      <c r="G325">
        <v>13.11</v>
      </c>
      <c r="H325" s="162">
        <v>9</v>
      </c>
      <c r="J325" s="29">
        <v>14.423076923076923</v>
      </c>
    </row>
    <row r="326" spans="2:10">
      <c r="B326" s="31">
        <v>22172.543516372589</v>
      </c>
      <c r="C326" s="153">
        <v>74.509223116116331</v>
      </c>
      <c r="D326" s="32">
        <f t="shared" si="9"/>
        <v>16413192.45362228</v>
      </c>
      <c r="E326" s="29">
        <v>14.501923076923077</v>
      </c>
      <c r="F326" s="33">
        <v>6.95</v>
      </c>
      <c r="G326">
        <v>13.11</v>
      </c>
      <c r="H326" s="162">
        <v>9</v>
      </c>
      <c r="J326" s="29">
        <v>14.501923076923077</v>
      </c>
    </row>
    <row r="327" spans="2:10">
      <c r="B327" s="31">
        <v>3887.6133071798008</v>
      </c>
      <c r="C327" s="153">
        <v>74.526871300533372</v>
      </c>
      <c r="D327" s="32">
        <f t="shared" si="9"/>
        <v>16417080.06692946</v>
      </c>
      <c r="E327" s="29">
        <v>14.604326923076922</v>
      </c>
      <c r="F327" s="33">
        <v>6.95</v>
      </c>
      <c r="G327">
        <v>13.11</v>
      </c>
      <c r="H327" s="162">
        <v>9</v>
      </c>
      <c r="J327" s="29">
        <v>14.604326923076922</v>
      </c>
    </row>
    <row r="328" spans="2:10">
      <c r="B328" s="31">
        <v>2485.0593057097967</v>
      </c>
      <c r="C328" s="153">
        <v>74.538152459807478</v>
      </c>
      <c r="D328" s="32">
        <f t="shared" si="9"/>
        <v>16419565.12623517</v>
      </c>
      <c r="E328" s="29">
        <v>14.706730769230768</v>
      </c>
      <c r="F328" s="33">
        <v>6.95</v>
      </c>
      <c r="G328">
        <v>13.11</v>
      </c>
      <c r="H328" s="162">
        <v>9</v>
      </c>
      <c r="J328" s="29">
        <v>14.706730769230768</v>
      </c>
    </row>
    <row r="329" spans="2:10">
      <c r="B329" s="31">
        <v>3239.7104849894322</v>
      </c>
      <c r="C329" s="153">
        <v>74.552859428731395</v>
      </c>
      <c r="D329" s="32">
        <f t="shared" si="9"/>
        <v>16422804.836720159</v>
      </c>
      <c r="E329" s="29">
        <v>14.758173076923077</v>
      </c>
      <c r="F329" s="33">
        <v>6.95</v>
      </c>
      <c r="G329">
        <v>13.11</v>
      </c>
      <c r="H329" s="162">
        <v>9</v>
      </c>
      <c r="J329" s="29">
        <v>14.758173076923077</v>
      </c>
    </row>
    <row r="330" spans="2:10">
      <c r="B330" s="31">
        <v>82085.965430957396</v>
      </c>
      <c r="C330" s="153">
        <v>74.92549635054165</v>
      </c>
      <c r="D330" s="32">
        <f t="shared" si="9"/>
        <v>16504890.802151117</v>
      </c>
      <c r="E330" s="29">
        <v>14.809134615384616</v>
      </c>
      <c r="F330" s="33">
        <v>6.95</v>
      </c>
      <c r="G330">
        <v>13.11</v>
      </c>
      <c r="H330" s="162">
        <v>9</v>
      </c>
      <c r="J330" s="29">
        <v>14.809134615384616</v>
      </c>
    </row>
    <row r="331" spans="2:10">
      <c r="B331" s="31">
        <v>51726.424639026751</v>
      </c>
      <c r="C331" s="153">
        <v>75.160313295832367</v>
      </c>
      <c r="D331" s="32">
        <f t="shared" si="9"/>
        <v>16556617.226790145</v>
      </c>
      <c r="E331" s="29">
        <v>14.911538461538461</v>
      </c>
      <c r="F331" s="33">
        <v>6.95</v>
      </c>
      <c r="G331">
        <v>13.11</v>
      </c>
      <c r="H331" s="162">
        <v>9</v>
      </c>
      <c r="J331" s="29">
        <v>14.911538461538461</v>
      </c>
    </row>
    <row r="332" spans="2:10">
      <c r="B332" s="31">
        <v>1263.9906604719199</v>
      </c>
      <c r="C332" s="153">
        <v>75.166051299721858</v>
      </c>
      <c r="D332" s="32">
        <f t="shared" si="9"/>
        <v>16557881.217450617</v>
      </c>
      <c r="E332" s="29">
        <v>15</v>
      </c>
      <c r="F332" s="33">
        <v>6.95</v>
      </c>
      <c r="G332">
        <v>13.11</v>
      </c>
      <c r="H332" s="162">
        <v>9</v>
      </c>
      <c r="J332" s="29">
        <v>15</v>
      </c>
    </row>
    <row r="333" spans="2:10">
      <c r="B333" s="31">
        <v>10375.209604966807</v>
      </c>
      <c r="C333" s="153">
        <v>75.213150534652371</v>
      </c>
      <c r="D333" s="32">
        <f t="shared" si="9"/>
        <v>16568256.427055584</v>
      </c>
      <c r="E333" s="29">
        <v>15.116826923076923</v>
      </c>
      <c r="F333" s="33">
        <v>6.95</v>
      </c>
      <c r="G333">
        <v>13.11</v>
      </c>
      <c r="H333" s="162">
        <v>9</v>
      </c>
      <c r="J333" s="29">
        <v>15.116826923076923</v>
      </c>
    </row>
    <row r="334" spans="2:10">
      <c r="B334" s="31">
        <v>1603.4871506697145</v>
      </c>
      <c r="C334" s="153">
        <v>75.220429714629745</v>
      </c>
      <c r="D334" s="32">
        <f t="shared" si="9"/>
        <v>16569859.914206253</v>
      </c>
      <c r="E334" s="29">
        <v>15.167788461538461</v>
      </c>
      <c r="F334" s="33">
        <v>6.95</v>
      </c>
      <c r="G334">
        <v>13.11</v>
      </c>
      <c r="H334" s="162">
        <v>9</v>
      </c>
      <c r="J334" s="29">
        <v>15.167788461538461</v>
      </c>
    </row>
    <row r="335" spans="2:10">
      <c r="B335" s="31">
        <v>5979.2322046622212</v>
      </c>
      <c r="C335" s="153">
        <v>75.247572998768959</v>
      </c>
      <c r="D335" s="32">
        <f t="shared" si="9"/>
        <v>16575839.146410916</v>
      </c>
      <c r="E335" s="29">
        <v>15.219230769230768</v>
      </c>
      <c r="F335" s="33">
        <v>6.95</v>
      </c>
      <c r="G335">
        <v>13.11</v>
      </c>
      <c r="H335" s="162">
        <v>9</v>
      </c>
      <c r="J335" s="29">
        <v>15.219230769230768</v>
      </c>
    </row>
    <row r="336" spans="2:10">
      <c r="B336" s="31">
        <v>862976.05880765466</v>
      </c>
      <c r="C336" s="153">
        <v>79.165133576411222</v>
      </c>
      <c r="D336" s="32">
        <f t="shared" si="9"/>
        <v>17438815.205218572</v>
      </c>
      <c r="E336" s="29">
        <v>15.321634615384616</v>
      </c>
      <c r="F336" s="33">
        <v>6.95</v>
      </c>
      <c r="G336">
        <v>13.11</v>
      </c>
      <c r="H336" s="162">
        <v>9</v>
      </c>
      <c r="J336" s="29">
        <v>15.321634615384616</v>
      </c>
    </row>
    <row r="337" spans="2:10">
      <c r="B337" s="31">
        <v>32514.618794173799</v>
      </c>
      <c r="C337" s="153">
        <v>79.312736731197603</v>
      </c>
      <c r="D337" s="32">
        <f t="shared" si="9"/>
        <v>17471329.824012745</v>
      </c>
      <c r="E337" s="29">
        <v>15.384615384615383</v>
      </c>
      <c r="F337" s="33">
        <v>6.95</v>
      </c>
      <c r="G337">
        <v>13.11</v>
      </c>
      <c r="H337" s="162">
        <v>9</v>
      </c>
      <c r="J337" s="29">
        <v>15.384615384615383</v>
      </c>
    </row>
    <row r="338" spans="2:10">
      <c r="B338" s="31">
        <v>3614.291449981039</v>
      </c>
      <c r="C338" s="153">
        <v>79.329144145466003</v>
      </c>
      <c r="D338" s="32">
        <f t="shared" si="9"/>
        <v>17474944.115462728</v>
      </c>
      <c r="E338" s="29">
        <v>15.403846153846155</v>
      </c>
      <c r="F338" s="33">
        <v>6.95</v>
      </c>
      <c r="G338">
        <v>13.11</v>
      </c>
      <c r="H338" s="162">
        <v>9</v>
      </c>
      <c r="J338" s="29">
        <v>15.403846153846155</v>
      </c>
    </row>
    <row r="339" spans="2:10">
      <c r="B339" s="31">
        <v>702.20875644032674</v>
      </c>
      <c r="C339" s="153">
        <v>79.332331887829682</v>
      </c>
      <c r="D339" s="32">
        <f t="shared" si="9"/>
        <v>17475646.324219167</v>
      </c>
      <c r="E339" s="29">
        <v>15.424038461538462</v>
      </c>
      <c r="F339" s="33">
        <v>6.95</v>
      </c>
      <c r="G339">
        <v>13.11</v>
      </c>
      <c r="H339" s="162">
        <v>9</v>
      </c>
      <c r="J339" s="29">
        <v>15.424038461538462</v>
      </c>
    </row>
    <row r="340" spans="2:10">
      <c r="B340" s="31">
        <v>2887.6787995462</v>
      </c>
      <c r="C340" s="153">
        <v>79.345440775973842</v>
      </c>
      <c r="D340" s="32">
        <f t="shared" si="9"/>
        <v>17478534.003018714</v>
      </c>
      <c r="E340" s="29">
        <v>15.516346153846154</v>
      </c>
      <c r="F340" s="33">
        <v>6.95</v>
      </c>
      <c r="G340">
        <v>13.11</v>
      </c>
      <c r="H340" s="162">
        <v>9</v>
      </c>
      <c r="J340" s="29">
        <v>15.516346153846154</v>
      </c>
    </row>
    <row r="341" spans="2:10">
      <c r="B341" s="31">
        <v>645.67155283588352</v>
      </c>
      <c r="C341" s="153">
        <v>79.348371862410929</v>
      </c>
      <c r="D341" s="32">
        <f t="shared" si="9"/>
        <v>17479179.674571551</v>
      </c>
      <c r="E341" s="29">
        <v>15.526442307692307</v>
      </c>
      <c r="F341" s="33">
        <v>6.95</v>
      </c>
      <c r="G341">
        <v>13.11</v>
      </c>
      <c r="H341" s="162">
        <v>9</v>
      </c>
      <c r="J341" s="29">
        <v>15.526442307692307</v>
      </c>
    </row>
    <row r="342" spans="2:10">
      <c r="B342" s="31">
        <v>967.33493671136671</v>
      </c>
      <c r="C342" s="153">
        <v>79.352763169880873</v>
      </c>
      <c r="D342" s="32">
        <f t="shared" si="9"/>
        <v>17480147.009508263</v>
      </c>
      <c r="E342" s="29">
        <v>15.577884615384615</v>
      </c>
      <c r="F342" s="33">
        <v>6.95</v>
      </c>
      <c r="G342">
        <v>13.11</v>
      </c>
      <c r="H342" s="162">
        <v>9</v>
      </c>
      <c r="J342" s="29">
        <v>15.577884615384615</v>
      </c>
    </row>
    <row r="343" spans="2:10">
      <c r="B343" s="31">
        <v>5153.0981921023158</v>
      </c>
      <c r="C343" s="153">
        <v>79.376156141359132</v>
      </c>
      <c r="D343" s="32">
        <f t="shared" si="9"/>
        <v>17485300.107700367</v>
      </c>
      <c r="E343" s="29">
        <v>15.598076923076922</v>
      </c>
      <c r="F343" s="33">
        <v>6.95</v>
      </c>
      <c r="G343">
        <v>13.11</v>
      </c>
      <c r="H343" s="162">
        <v>9</v>
      </c>
      <c r="J343" s="29">
        <v>15.598076923076922</v>
      </c>
    </row>
    <row r="344" spans="2:10">
      <c r="B344" s="31">
        <v>6592.3811838695274</v>
      </c>
      <c r="C344" s="153">
        <v>79.406082872668932</v>
      </c>
      <c r="D344" s="32">
        <f t="shared" si="9"/>
        <v>17491892.488884237</v>
      </c>
      <c r="E344" s="29">
        <v>15.628846153846155</v>
      </c>
      <c r="F344" s="33">
        <v>6.95</v>
      </c>
      <c r="G344">
        <v>13.11</v>
      </c>
      <c r="H344" s="162">
        <v>9</v>
      </c>
      <c r="J344" s="29">
        <v>15.628846153846155</v>
      </c>
    </row>
    <row r="345" spans="2:10">
      <c r="B345" s="31">
        <v>655.24967115784932</v>
      </c>
      <c r="C345" s="153">
        <v>79.409057439870466</v>
      </c>
      <c r="D345" s="32">
        <f t="shared" si="9"/>
        <v>17492547.738555394</v>
      </c>
      <c r="E345" s="29">
        <v>15.731249999999999</v>
      </c>
      <c r="F345" s="33">
        <v>6.95</v>
      </c>
      <c r="G345">
        <v>13.11</v>
      </c>
      <c r="H345" s="162">
        <v>9</v>
      </c>
      <c r="J345" s="29">
        <v>15.731249999999999</v>
      </c>
    </row>
    <row r="346" spans="2:10">
      <c r="B346" s="31">
        <v>925.50302046840864</v>
      </c>
      <c r="C346" s="153">
        <v>79.413258847441938</v>
      </c>
      <c r="D346" s="32">
        <f t="shared" si="9"/>
        <v>17493473.241575863</v>
      </c>
      <c r="E346" s="29">
        <v>15.823557692307693</v>
      </c>
      <c r="F346" s="33">
        <v>6.95</v>
      </c>
      <c r="G346">
        <v>13.11</v>
      </c>
      <c r="H346" s="162">
        <v>9</v>
      </c>
      <c r="J346" s="29">
        <v>15.823557692307693</v>
      </c>
    </row>
    <row r="347" spans="2:10">
      <c r="B347" s="31">
        <v>74625.606351543873</v>
      </c>
      <c r="C347" s="153">
        <v>79.752028771058818</v>
      </c>
      <c r="D347" s="32">
        <f t="shared" si="9"/>
        <v>17568098.847927406</v>
      </c>
      <c r="E347" s="29">
        <v>15.833653846153846</v>
      </c>
      <c r="F347" s="33">
        <v>6.95</v>
      </c>
      <c r="G347">
        <v>13.11</v>
      </c>
      <c r="H347" s="162">
        <v>9</v>
      </c>
      <c r="J347" s="29">
        <v>15.833653846153846</v>
      </c>
    </row>
    <row r="348" spans="2:10">
      <c r="B348" s="31">
        <v>1622.6600716638868</v>
      </c>
      <c r="C348" s="153">
        <v>79.75939498830526</v>
      </c>
      <c r="D348" s="32">
        <f t="shared" si="9"/>
        <v>17569721.50799907</v>
      </c>
      <c r="E348" s="29">
        <v>15.865384615384617</v>
      </c>
      <c r="F348" s="33">
        <v>6.95</v>
      </c>
      <c r="G348">
        <v>13.11</v>
      </c>
      <c r="H348" s="162">
        <v>9</v>
      </c>
      <c r="J348" s="29">
        <v>15.865384615384617</v>
      </c>
    </row>
    <row r="349" spans="2:10">
      <c r="B349" s="31">
        <v>1597.1260420229473</v>
      </c>
      <c r="C349" s="153">
        <v>79.766645291434642</v>
      </c>
      <c r="D349" s="32">
        <f t="shared" si="9"/>
        <v>17571318.634041093</v>
      </c>
      <c r="E349" s="29">
        <v>15.936538461538461</v>
      </c>
      <c r="F349" s="33">
        <v>6.95</v>
      </c>
      <c r="G349">
        <v>13.11</v>
      </c>
      <c r="H349" s="162">
        <v>9</v>
      </c>
      <c r="J349" s="29">
        <v>15.936538461538461</v>
      </c>
    </row>
    <row r="350" spans="2:10">
      <c r="B350" s="31">
        <v>4390.2616100839232</v>
      </c>
      <c r="C350" s="153">
        <v>79.78657529486135</v>
      </c>
      <c r="D350" s="32">
        <f t="shared" si="9"/>
        <v>17575708.895651177</v>
      </c>
      <c r="E350" s="29">
        <v>16.038942307692306</v>
      </c>
      <c r="F350" s="33">
        <v>6.95</v>
      </c>
      <c r="G350">
        <v>13.11</v>
      </c>
      <c r="H350" s="162">
        <v>9</v>
      </c>
      <c r="J350" s="29">
        <v>16.038942307692306</v>
      </c>
    </row>
    <row r="351" spans="2:10">
      <c r="B351" s="31">
        <v>1026.9668697996083</v>
      </c>
      <c r="C351" s="153">
        <v>79.791237307072009</v>
      </c>
      <c r="D351" s="32">
        <f t="shared" si="9"/>
        <v>17576735.862520978</v>
      </c>
      <c r="E351" s="29">
        <v>16.141346153846154</v>
      </c>
      <c r="F351" s="33">
        <v>6.95</v>
      </c>
      <c r="G351">
        <v>13.11</v>
      </c>
      <c r="H351" s="162">
        <v>9</v>
      </c>
      <c r="J351" s="29">
        <v>16.141346153846154</v>
      </c>
    </row>
    <row r="352" spans="2:10">
      <c r="B352" s="31">
        <v>4009.6648950246135</v>
      </c>
      <c r="C352" s="153">
        <v>79.809439556093864</v>
      </c>
      <c r="D352" s="32">
        <f t="shared" si="9"/>
        <v>17580745.527416002</v>
      </c>
      <c r="E352" s="29">
        <v>16.153846153846153</v>
      </c>
      <c r="F352" s="33">
        <v>6.95</v>
      </c>
      <c r="G352">
        <v>13.11</v>
      </c>
      <c r="H352" s="162">
        <v>9</v>
      </c>
      <c r="J352" s="29">
        <v>16.153846153846153</v>
      </c>
    </row>
    <row r="353" spans="2:10">
      <c r="B353" s="31">
        <v>2839.5753626571882</v>
      </c>
      <c r="C353" s="153">
        <v>79.822330074184649</v>
      </c>
      <c r="D353" s="32">
        <f t="shared" si="9"/>
        <v>17583585.102778658</v>
      </c>
      <c r="E353" s="29">
        <v>16.243749999999999</v>
      </c>
      <c r="F353" s="33">
        <v>6.95</v>
      </c>
      <c r="G353">
        <v>13.11</v>
      </c>
      <c r="H353" s="162">
        <v>9</v>
      </c>
      <c r="J353" s="29">
        <v>16.243749999999999</v>
      </c>
    </row>
    <row r="354" spans="2:10">
      <c r="B354" s="31">
        <v>298384.76331086608</v>
      </c>
      <c r="C354" s="153">
        <v>81.176875630559479</v>
      </c>
      <c r="D354" s="32">
        <f t="shared" si="9"/>
        <v>17881969.866089523</v>
      </c>
      <c r="E354" s="29">
        <v>16.346153846153847</v>
      </c>
      <c r="F354" s="33">
        <v>6.95</v>
      </c>
      <c r="G354">
        <v>13.11</v>
      </c>
      <c r="H354" s="162">
        <v>9</v>
      </c>
      <c r="J354" s="29">
        <v>16.346153846153847</v>
      </c>
    </row>
    <row r="355" spans="2:10">
      <c r="B355" s="31">
        <v>1210.5130234392882</v>
      </c>
      <c r="C355" s="153">
        <v>81.182370867711128</v>
      </c>
      <c r="D355" s="32">
        <f t="shared" si="9"/>
        <v>17883180.379112963</v>
      </c>
      <c r="E355" s="29">
        <v>16.458653846153844</v>
      </c>
      <c r="F355" s="33">
        <v>6.95</v>
      </c>
      <c r="G355">
        <v>13.11</v>
      </c>
      <c r="H355" s="162">
        <v>9</v>
      </c>
      <c r="J355" s="29">
        <v>16.458653846153844</v>
      </c>
    </row>
    <row r="356" spans="2:10">
      <c r="B356" s="31">
        <v>1069.3930778636186</v>
      </c>
      <c r="C356" s="153">
        <v>81.187225477663631</v>
      </c>
      <c r="D356" s="32">
        <f t="shared" si="9"/>
        <v>17884249.772190828</v>
      </c>
      <c r="E356" s="29">
        <v>16.465384615384615</v>
      </c>
      <c r="F356" s="33">
        <v>6.95</v>
      </c>
      <c r="G356">
        <v>13.11</v>
      </c>
      <c r="H356" s="162">
        <v>9</v>
      </c>
      <c r="J356" s="29">
        <v>16.465384615384615</v>
      </c>
    </row>
    <row r="357" spans="2:10">
      <c r="B357" s="31">
        <v>5222.6922298750042</v>
      </c>
      <c r="C357" s="153">
        <v>81.210934377789059</v>
      </c>
      <c r="D357" s="32">
        <f t="shared" si="9"/>
        <v>17889472.464420702</v>
      </c>
      <c r="E357" s="29">
        <v>16.550961538461539</v>
      </c>
      <c r="F357" s="33">
        <v>6.95</v>
      </c>
      <c r="G357">
        <v>13.11</v>
      </c>
      <c r="H357" s="162">
        <v>9</v>
      </c>
      <c r="J357" s="29">
        <v>16.550961538461539</v>
      </c>
    </row>
    <row r="358" spans="2:10">
      <c r="B358" s="31">
        <v>655.24967115784932</v>
      </c>
      <c r="C358" s="153">
        <v>81.213908944990592</v>
      </c>
      <c r="D358" s="32">
        <f t="shared" si="9"/>
        <v>17890127.71409186</v>
      </c>
      <c r="E358" s="29">
        <v>16.653365384615384</v>
      </c>
      <c r="F358" s="33">
        <v>6.95</v>
      </c>
      <c r="G358">
        <v>13.11</v>
      </c>
      <c r="H358" s="162">
        <v>9</v>
      </c>
      <c r="J358" s="29">
        <v>16.653365384615384</v>
      </c>
    </row>
    <row r="359" spans="2:10">
      <c r="B359" s="31">
        <v>1420.2918230323642</v>
      </c>
      <c r="C359" s="153">
        <v>81.220356492634451</v>
      </c>
      <c r="D359" s="32">
        <f t="shared" si="9"/>
        <v>17891548.005914893</v>
      </c>
      <c r="E359" s="29">
        <v>16.730769230769234</v>
      </c>
      <c r="F359" s="33">
        <v>6.95</v>
      </c>
      <c r="G359">
        <v>13.11</v>
      </c>
      <c r="H359" s="162">
        <v>9</v>
      </c>
      <c r="J359" s="29">
        <v>16.730769230769234</v>
      </c>
    </row>
    <row r="360" spans="2:10">
      <c r="B360" s="31">
        <v>1758.080195152447</v>
      </c>
      <c r="C360" s="153">
        <v>81.228337462204308</v>
      </c>
      <c r="D360" s="32">
        <f t="shared" si="9"/>
        <v>17893306.086110044</v>
      </c>
      <c r="E360" s="29">
        <v>16.755769230769232</v>
      </c>
      <c r="F360" s="33">
        <v>6.95</v>
      </c>
      <c r="G360">
        <v>13.11</v>
      </c>
      <c r="H360" s="162">
        <v>9</v>
      </c>
      <c r="J360" s="29">
        <v>16.755769230769232</v>
      </c>
    </row>
    <row r="361" spans="2:10">
      <c r="B361" s="31">
        <v>118332.41867769924</v>
      </c>
      <c r="C361" s="153">
        <v>81.765518550529421</v>
      </c>
      <c r="D361" s="32">
        <f t="shared" si="9"/>
        <v>18011638.504787743</v>
      </c>
      <c r="E361" s="29">
        <v>16.826923076923077</v>
      </c>
      <c r="F361" s="33">
        <v>6.95</v>
      </c>
      <c r="G361">
        <v>13.11</v>
      </c>
      <c r="H361" s="162">
        <v>9</v>
      </c>
      <c r="J361" s="29">
        <v>16.826923076923077</v>
      </c>
    </row>
    <row r="362" spans="2:10">
      <c r="B362" s="31">
        <v>25480.870303863481</v>
      </c>
      <c r="C362" s="153">
        <v>81.881191345814543</v>
      </c>
      <c r="D362" s="32">
        <f t="shared" si="9"/>
        <v>18037119.375091605</v>
      </c>
      <c r="E362" s="29">
        <v>16.858653846153846</v>
      </c>
      <c r="F362" s="33">
        <v>6.95</v>
      </c>
      <c r="G362">
        <v>13.11</v>
      </c>
      <c r="H362" s="162">
        <v>9</v>
      </c>
      <c r="J362" s="29">
        <v>16.858653846153846</v>
      </c>
    </row>
    <row r="363" spans="2:10">
      <c r="B363" s="31">
        <v>683.88200230513633</v>
      </c>
      <c r="C363" s="153">
        <v>81.884295892162783</v>
      </c>
      <c r="D363" s="32">
        <f t="shared" si="9"/>
        <v>18037803.25709391</v>
      </c>
      <c r="E363" s="29">
        <v>17.019230769230766</v>
      </c>
      <c r="F363" s="33">
        <v>6.95</v>
      </c>
      <c r="G363">
        <v>13.11</v>
      </c>
      <c r="H363" s="162">
        <v>9</v>
      </c>
      <c r="J363" s="29">
        <v>17.019230769230766</v>
      </c>
    </row>
    <row r="364" spans="2:10">
      <c r="B364" s="31">
        <v>772.73124214597578</v>
      </c>
      <c r="C364" s="153">
        <v>81.887803777949941</v>
      </c>
      <c r="D364" s="32">
        <f t="shared" si="9"/>
        <v>18038575.988336056</v>
      </c>
      <c r="E364" s="29">
        <v>17.063461538461539</v>
      </c>
      <c r="F364" s="33">
        <v>6.95</v>
      </c>
      <c r="G364">
        <v>13.11</v>
      </c>
      <c r="H364" s="162">
        <v>9</v>
      </c>
      <c r="J364" s="29">
        <v>17.063461538461539</v>
      </c>
    </row>
    <row r="365" spans="2:10">
      <c r="B365" s="31">
        <v>316.46569257636548</v>
      </c>
      <c r="C365" s="153">
        <v>81.889240403576764</v>
      </c>
      <c r="D365" s="32">
        <f t="shared" si="9"/>
        <v>18038892.454028632</v>
      </c>
      <c r="E365" s="29">
        <v>17.125</v>
      </c>
      <c r="F365" s="33">
        <v>6.95</v>
      </c>
      <c r="G365">
        <v>13.11</v>
      </c>
      <c r="H365" s="162">
        <v>9</v>
      </c>
      <c r="J365" s="29">
        <v>17.125</v>
      </c>
    </row>
    <row r="366" spans="2:10">
      <c r="B366" s="31">
        <v>747.46666279607859</v>
      </c>
      <c r="C366" s="153">
        <v>81.892633598441634</v>
      </c>
      <c r="D366" s="32">
        <f t="shared" si="9"/>
        <v>18039639.920691427</v>
      </c>
      <c r="E366" s="29">
        <v>17.145192307692305</v>
      </c>
      <c r="F366" s="33">
        <v>6.95</v>
      </c>
      <c r="G366">
        <v>13.11</v>
      </c>
      <c r="H366" s="162">
        <v>9</v>
      </c>
      <c r="J366" s="29">
        <v>17.145192307692305</v>
      </c>
    </row>
    <row r="367" spans="2:10">
      <c r="B367" s="31">
        <v>4893.0848918280917</v>
      </c>
      <c r="C367" s="153">
        <v>81.914846215210829</v>
      </c>
      <c r="D367" s="32">
        <f t="shared" si="9"/>
        <v>18044533.005583256</v>
      </c>
      <c r="E367" s="29">
        <v>17.165865384615383</v>
      </c>
      <c r="F367" s="33">
        <v>6.95</v>
      </c>
      <c r="G367">
        <v>13.11</v>
      </c>
      <c r="H367" s="162">
        <v>9</v>
      </c>
      <c r="J367" s="29">
        <v>17.165865384615383</v>
      </c>
    </row>
    <row r="368" spans="2:10">
      <c r="B368" s="31">
        <v>975.21922700406833</v>
      </c>
      <c r="C368" s="153">
        <v>81.91927331415441</v>
      </c>
      <c r="D368" s="32">
        <f t="shared" si="9"/>
        <v>18045508.224810261</v>
      </c>
      <c r="E368" s="29">
        <v>17.216826923076923</v>
      </c>
      <c r="F368" s="33">
        <v>6.95</v>
      </c>
      <c r="G368">
        <v>13.11</v>
      </c>
      <c r="H368" s="162">
        <v>9</v>
      </c>
      <c r="J368" s="29">
        <v>17.216826923076923</v>
      </c>
    </row>
    <row r="369" spans="2:10">
      <c r="B369" s="31">
        <v>25316.0350980492</v>
      </c>
      <c r="C369" s="153">
        <v>82.034197824597214</v>
      </c>
      <c r="D369" s="32">
        <f t="shared" si="9"/>
        <v>18070824.259908311</v>
      </c>
      <c r="E369" s="29">
        <v>17.247596153846153</v>
      </c>
      <c r="F369" s="33">
        <v>6.95</v>
      </c>
      <c r="G369">
        <v>13.11</v>
      </c>
      <c r="H369" s="162">
        <v>9</v>
      </c>
      <c r="J369" s="29">
        <v>17.247596153846153</v>
      </c>
    </row>
    <row r="370" spans="2:10">
      <c r="B370" s="31">
        <v>1760.4733360727316</v>
      </c>
      <c r="C370" s="153">
        <v>82.042189658054241</v>
      </c>
      <c r="D370" s="32">
        <f t="shared" si="9"/>
        <v>18072584.733244386</v>
      </c>
      <c r="E370" s="29">
        <v>17.268269230769231</v>
      </c>
      <c r="F370" s="33">
        <v>6.95</v>
      </c>
      <c r="G370">
        <v>13.11</v>
      </c>
      <c r="H370" s="162">
        <v>9</v>
      </c>
      <c r="J370" s="29">
        <v>17.268269230769231</v>
      </c>
    </row>
    <row r="371" spans="2:10">
      <c r="B371" s="31">
        <v>18745.733987356307</v>
      </c>
      <c r="C371" s="153">
        <v>82.127287671745734</v>
      </c>
      <c r="D371" s="32">
        <f t="shared" si="9"/>
        <v>18091330.467231743</v>
      </c>
      <c r="E371" s="29">
        <v>17.307692307692307</v>
      </c>
      <c r="F371" s="33">
        <v>6.95</v>
      </c>
      <c r="G371">
        <v>13.11</v>
      </c>
      <c r="H371" s="162">
        <v>9</v>
      </c>
      <c r="J371" s="29">
        <v>17.307692307692307</v>
      </c>
    </row>
    <row r="372" spans="2:10">
      <c r="B372" s="31">
        <v>1482.7376403245883</v>
      </c>
      <c r="C372" s="153">
        <v>82.134018698020952</v>
      </c>
      <c r="D372" s="32">
        <f t="shared" si="9"/>
        <v>18092813.204872068</v>
      </c>
      <c r="E372" s="29">
        <v>17.350480769230767</v>
      </c>
      <c r="F372" s="33">
        <v>6.95</v>
      </c>
      <c r="G372">
        <v>13.11</v>
      </c>
      <c r="H372" s="162">
        <v>9</v>
      </c>
      <c r="J372" s="29">
        <v>17.350480769230767</v>
      </c>
    </row>
    <row r="373" spans="2:10">
      <c r="B373" s="31">
        <v>4485.813570270021</v>
      </c>
      <c r="C373" s="153">
        <v>82.154382468512821</v>
      </c>
      <c r="D373" s="32">
        <f t="shared" si="9"/>
        <v>18097299.018442336</v>
      </c>
      <c r="E373" s="29">
        <v>17.360576923076923</v>
      </c>
      <c r="F373" s="33">
        <v>6.95</v>
      </c>
      <c r="G373">
        <v>13.11</v>
      </c>
      <c r="H373" s="162">
        <v>9</v>
      </c>
      <c r="J373" s="29">
        <v>17.360576923076923</v>
      </c>
    </row>
    <row r="374" spans="2:10">
      <c r="B374" s="31">
        <v>1021027.711921028</v>
      </c>
      <c r="C374" s="153">
        <v>86.789433316190681</v>
      </c>
      <c r="D374" s="32">
        <f t="shared" si="9"/>
        <v>19118326.730363365</v>
      </c>
      <c r="E374" s="29">
        <v>17.370673076923076</v>
      </c>
      <c r="F374" s="33">
        <v>6.95</v>
      </c>
      <c r="G374">
        <v>13.11</v>
      </c>
      <c r="H374" s="162">
        <v>9</v>
      </c>
      <c r="J374" s="29">
        <v>17.370673076923076</v>
      </c>
    </row>
    <row r="375" spans="2:10">
      <c r="B375" s="31">
        <v>2053.3810577899312</v>
      </c>
      <c r="C375" s="153">
        <v>86.798754831661213</v>
      </c>
      <c r="D375" s="32">
        <f t="shared" si="9"/>
        <v>19120380.111421157</v>
      </c>
      <c r="E375" s="29">
        <v>17.380769230769232</v>
      </c>
      <c r="F375" s="33">
        <v>6.95</v>
      </c>
      <c r="G375">
        <v>13.11</v>
      </c>
      <c r="H375" s="162">
        <v>9</v>
      </c>
      <c r="J375" s="29">
        <v>17.380769230769232</v>
      </c>
    </row>
    <row r="376" spans="2:10">
      <c r="B376" s="31">
        <v>4254.5897965014101</v>
      </c>
      <c r="C376" s="153">
        <v>86.818068940193783</v>
      </c>
      <c r="D376" s="32">
        <f t="shared" si="9"/>
        <v>19124634.701217659</v>
      </c>
      <c r="E376" s="29">
        <v>17.391346153846154</v>
      </c>
      <c r="F376" s="33">
        <v>6.95</v>
      </c>
      <c r="G376">
        <v>13.11</v>
      </c>
      <c r="H376" s="162">
        <v>9</v>
      </c>
      <c r="J376" s="29">
        <v>17.391346153846154</v>
      </c>
    </row>
    <row r="377" spans="2:10">
      <c r="B377" s="31">
        <v>47009.381006299183</v>
      </c>
      <c r="C377" s="153">
        <v>87.03147242448523</v>
      </c>
      <c r="D377" s="32">
        <f t="shared" si="9"/>
        <v>19171644.082223959</v>
      </c>
      <c r="E377" s="29">
        <v>17.411538461538463</v>
      </c>
      <c r="F377" s="33">
        <v>6.95</v>
      </c>
      <c r="G377">
        <v>13.11</v>
      </c>
      <c r="H377" s="162">
        <v>9</v>
      </c>
      <c r="J377" s="29">
        <v>17.411538461538463</v>
      </c>
    </row>
    <row r="378" spans="2:10">
      <c r="B378" s="31">
        <v>2711.9873789125172</v>
      </c>
      <c r="C378" s="153">
        <v>87.043783744983926</v>
      </c>
      <c r="D378" s="32">
        <f t="shared" si="9"/>
        <v>19174356.069602873</v>
      </c>
      <c r="E378" s="29">
        <v>17.422115384615385</v>
      </c>
      <c r="F378" s="33">
        <v>6.95</v>
      </c>
      <c r="G378">
        <v>13.11</v>
      </c>
      <c r="H378" s="162">
        <v>9</v>
      </c>
      <c r="J378" s="29">
        <v>17.422115384615385</v>
      </c>
    </row>
    <row r="379" spans="2:10">
      <c r="B379" s="31">
        <v>2711.9873789125172</v>
      </c>
      <c r="C379" s="153">
        <v>87.056095065482637</v>
      </c>
      <c r="D379" s="32">
        <f t="shared" si="9"/>
        <v>19177068.056981787</v>
      </c>
      <c r="E379" s="29">
        <v>17.473076923076924</v>
      </c>
      <c r="F379" s="33">
        <v>6.95</v>
      </c>
      <c r="G379">
        <v>13.11</v>
      </c>
      <c r="H379" s="162">
        <v>9</v>
      </c>
      <c r="J379" s="29">
        <v>17.473076923076924</v>
      </c>
    </row>
    <row r="380" spans="2:10">
      <c r="B380" s="31">
        <v>13318.890858455814</v>
      </c>
      <c r="C380" s="153">
        <v>87.116557416937795</v>
      </c>
      <c r="D380" s="32">
        <f t="shared" si="9"/>
        <v>19190386.947840244</v>
      </c>
      <c r="E380" s="29">
        <v>17.575480769230769</v>
      </c>
      <c r="F380" s="33">
        <v>6.95</v>
      </c>
      <c r="G380">
        <v>13.11</v>
      </c>
      <c r="H380" s="162">
        <v>9</v>
      </c>
      <c r="J380" s="29">
        <v>17.575480769230769</v>
      </c>
    </row>
    <row r="381" spans="2:10">
      <c r="B381" s="31">
        <v>104.68828439211208</v>
      </c>
      <c r="C381" s="153">
        <v>87.117032659201698</v>
      </c>
      <c r="D381" s="32">
        <f t="shared" si="9"/>
        <v>19190491.636124637</v>
      </c>
      <c r="E381" s="29">
        <v>17.586057692307694</v>
      </c>
      <c r="F381" s="33">
        <v>6.95</v>
      </c>
      <c r="G381">
        <v>13.11</v>
      </c>
      <c r="H381" s="162">
        <v>9</v>
      </c>
      <c r="J381" s="29">
        <v>17.586057692307694</v>
      </c>
    </row>
    <row r="382" spans="2:10">
      <c r="B382" s="31">
        <v>5016.9933849157933</v>
      </c>
      <c r="C382" s="153">
        <v>87.139807770170819</v>
      </c>
      <c r="D382" s="32">
        <f t="shared" si="9"/>
        <v>19195508.629509553</v>
      </c>
      <c r="E382" s="29">
        <v>17.780769230769231</v>
      </c>
      <c r="F382" s="33">
        <v>6.95</v>
      </c>
      <c r="G382">
        <v>13.11</v>
      </c>
      <c r="H382" s="162">
        <v>9</v>
      </c>
      <c r="J382" s="29">
        <v>17.780769230769231</v>
      </c>
    </row>
    <row r="383" spans="2:10">
      <c r="B383" s="31">
        <v>2938.5467951193696</v>
      </c>
      <c r="C383" s="153">
        <v>87.153147578341191</v>
      </c>
      <c r="D383" s="32">
        <f t="shared" si="9"/>
        <v>19198447.176304672</v>
      </c>
      <c r="E383" s="29">
        <v>17.883173076923079</v>
      </c>
      <c r="F383" s="33">
        <v>6.95</v>
      </c>
      <c r="G383">
        <v>13.11</v>
      </c>
      <c r="H383" s="162">
        <v>9</v>
      </c>
      <c r="J383" s="29">
        <v>17.883173076923079</v>
      </c>
    </row>
    <row r="384" spans="2:10">
      <c r="B384" s="31">
        <v>222.41185947510041</v>
      </c>
      <c r="C384" s="153">
        <v>87.154157237790926</v>
      </c>
      <c r="D384" s="32">
        <f t="shared" si="9"/>
        <v>19198669.588164147</v>
      </c>
      <c r="E384" s="29">
        <v>17.985576923076923</v>
      </c>
      <c r="F384" s="33">
        <v>6.95</v>
      </c>
      <c r="G384">
        <v>13.11</v>
      </c>
      <c r="H384" s="162">
        <v>9</v>
      </c>
      <c r="J384" s="29">
        <v>17.985576923076923</v>
      </c>
    </row>
    <row r="385" spans="2:10">
      <c r="B385" s="31">
        <v>15115.322220439502</v>
      </c>
      <c r="C385" s="153">
        <v>87.222774657526742</v>
      </c>
      <c r="D385" s="32">
        <f t="shared" si="9"/>
        <v>19213784.910384588</v>
      </c>
      <c r="E385" s="29">
        <v>18.173076923076923</v>
      </c>
      <c r="F385" s="33">
        <v>6.95</v>
      </c>
      <c r="G385">
        <v>13.11</v>
      </c>
      <c r="H385" s="162">
        <v>9</v>
      </c>
      <c r="J385" s="29">
        <v>18.173076923076923</v>
      </c>
    </row>
    <row r="386" spans="2:10">
      <c r="B386" s="31">
        <v>1940.6509254240896</v>
      </c>
      <c r="C386" s="153">
        <v>87.231584424011928</v>
      </c>
      <c r="D386" s="32">
        <f t="shared" si="9"/>
        <v>19215725.561310012</v>
      </c>
      <c r="E386" s="29">
        <v>18.190384615384616</v>
      </c>
      <c r="F386" s="33">
        <v>6.95</v>
      </c>
      <c r="G386">
        <v>13.11</v>
      </c>
      <c r="H386" s="162">
        <v>9</v>
      </c>
      <c r="J386" s="29">
        <v>18.190384615384616</v>
      </c>
    </row>
    <row r="387" spans="2:10">
      <c r="B387" s="31">
        <v>219244.96221752113</v>
      </c>
      <c r="C387" s="153">
        <v>88.226867447293884</v>
      </c>
      <c r="D387" s="32">
        <f t="shared" si="9"/>
        <v>19434970.523527533</v>
      </c>
      <c r="E387" s="29">
        <v>18.395192307692305</v>
      </c>
      <c r="F387" s="33">
        <v>6.95</v>
      </c>
      <c r="G387">
        <v>13.11</v>
      </c>
      <c r="H387" s="162">
        <v>9</v>
      </c>
      <c r="J387" s="29">
        <v>18.395192307692305</v>
      </c>
    </row>
    <row r="388" spans="2:10">
      <c r="B388" s="31">
        <v>408.94983626370845</v>
      </c>
      <c r="C388" s="153">
        <v>88.228723913345803</v>
      </c>
      <c r="D388" s="32">
        <f t="shared" ref="D388:D451" si="10">+D387+B388</f>
        <v>19435379.473363798</v>
      </c>
      <c r="E388" s="29">
        <v>18.702884615384615</v>
      </c>
      <c r="F388" s="33">
        <v>6.95</v>
      </c>
      <c r="G388">
        <v>13.11</v>
      </c>
      <c r="H388" s="162">
        <v>9</v>
      </c>
      <c r="J388" s="29">
        <v>18.702884615384615</v>
      </c>
    </row>
    <row r="389" spans="2:10">
      <c r="B389" s="31">
        <v>9836.7473542628286</v>
      </c>
      <c r="C389" s="153">
        <v>88.27337874849907</v>
      </c>
      <c r="D389" s="32">
        <f t="shared" si="10"/>
        <v>19445216.22071806</v>
      </c>
      <c r="E389" s="29">
        <v>18.75</v>
      </c>
      <c r="F389" s="33">
        <v>6.95</v>
      </c>
      <c r="G389">
        <v>13.11</v>
      </c>
      <c r="H389" s="162">
        <v>9</v>
      </c>
      <c r="J389" s="29">
        <v>18.75</v>
      </c>
    </row>
    <row r="390" spans="2:10">
      <c r="B390" s="31">
        <v>3292.9964885419031</v>
      </c>
      <c r="C390" s="153">
        <v>88.288327614222709</v>
      </c>
      <c r="D390" s="32">
        <f t="shared" si="10"/>
        <v>19448509.217206601</v>
      </c>
      <c r="E390" s="29">
        <v>18.80528846153846</v>
      </c>
      <c r="F390" s="33">
        <v>6.95</v>
      </c>
      <c r="G390">
        <v>13.11</v>
      </c>
      <c r="H390" s="162">
        <v>9</v>
      </c>
      <c r="J390" s="29">
        <v>18.80528846153846</v>
      </c>
    </row>
    <row r="391" spans="2:10">
      <c r="B391" s="31">
        <v>14564.244765908101</v>
      </c>
      <c r="C391" s="153">
        <v>88.354443366282936</v>
      </c>
      <c r="D391" s="32">
        <f t="shared" si="10"/>
        <v>19463073.461972509</v>
      </c>
      <c r="E391" s="29">
        <v>18.907692307692308</v>
      </c>
      <c r="F391" s="33">
        <v>6.95</v>
      </c>
      <c r="G391">
        <v>13.11</v>
      </c>
      <c r="H391" s="162">
        <v>9</v>
      </c>
      <c r="J391" s="29">
        <v>18.907692307692308</v>
      </c>
    </row>
    <row r="392" spans="2:10">
      <c r="B392" s="31">
        <v>2155.6197358447625</v>
      </c>
      <c r="C392" s="153">
        <v>88.364229003800162</v>
      </c>
      <c r="D392" s="32">
        <f t="shared" si="10"/>
        <v>19465229.081708353</v>
      </c>
      <c r="E392" s="29">
        <v>19.214903846153845</v>
      </c>
      <c r="F392" s="33">
        <v>6.95</v>
      </c>
      <c r="G392">
        <v>13.11</v>
      </c>
      <c r="H392" s="162">
        <v>9</v>
      </c>
      <c r="J392" s="29">
        <v>19.214903846153845</v>
      </c>
    </row>
    <row r="393" spans="2:10">
      <c r="B393" s="31">
        <v>155044.02736532147</v>
      </c>
      <c r="C393" s="153">
        <v>89.068065875294025</v>
      </c>
      <c r="D393" s="32">
        <f t="shared" si="10"/>
        <v>19620273.109073676</v>
      </c>
      <c r="E393" s="29">
        <v>19.230769230769234</v>
      </c>
      <c r="F393" s="33">
        <v>6.95</v>
      </c>
      <c r="G393">
        <v>13.11</v>
      </c>
      <c r="H393" s="162">
        <v>9</v>
      </c>
      <c r="J393" s="29">
        <v>19.230769230769234</v>
      </c>
    </row>
    <row r="394" spans="2:10">
      <c r="B394" s="31">
        <v>1228.7121137965655</v>
      </c>
      <c r="C394" s="153">
        <v>89.073643728919464</v>
      </c>
      <c r="D394" s="32">
        <f t="shared" si="10"/>
        <v>19621501.821187474</v>
      </c>
      <c r="E394" s="29">
        <v>19.297115384615385</v>
      </c>
      <c r="F394" s="33">
        <v>6.95</v>
      </c>
      <c r="G394">
        <v>13.11</v>
      </c>
      <c r="H394" s="162">
        <v>9</v>
      </c>
      <c r="J394" s="29">
        <v>19.297115384615385</v>
      </c>
    </row>
    <row r="395" spans="2:10">
      <c r="B395" s="31">
        <v>233.09175142969801</v>
      </c>
      <c r="C395" s="153">
        <v>89.074701870738181</v>
      </c>
      <c r="D395" s="32">
        <f t="shared" si="10"/>
        <v>19621734.912938904</v>
      </c>
      <c r="E395" s="29">
        <v>19.326923076923077</v>
      </c>
      <c r="F395" s="33">
        <v>6.95</v>
      </c>
      <c r="G395">
        <v>13.11</v>
      </c>
      <c r="H395" s="162">
        <v>9</v>
      </c>
      <c r="J395" s="29">
        <v>19.326923076923077</v>
      </c>
    </row>
    <row r="396" spans="2:10">
      <c r="B396" s="31">
        <v>238635.10660117213</v>
      </c>
      <c r="C396" s="153">
        <v>90.158008269010566</v>
      </c>
      <c r="D396" s="32">
        <f t="shared" si="10"/>
        <v>19860370.019540075</v>
      </c>
      <c r="E396" s="29">
        <v>19.419711538461538</v>
      </c>
      <c r="F396" s="33">
        <v>6.95</v>
      </c>
      <c r="G396">
        <v>13.11</v>
      </c>
      <c r="H396" s="162">
        <v>9</v>
      </c>
      <c r="J396" s="29">
        <v>19.419711538461538</v>
      </c>
    </row>
    <row r="397" spans="2:10">
      <c r="B397" s="31">
        <v>6141.7055922649934</v>
      </c>
      <c r="C397" s="153">
        <v>90.185889116297304</v>
      </c>
      <c r="D397" s="32">
        <f t="shared" si="10"/>
        <v>19866511.725132339</v>
      </c>
      <c r="E397" s="29">
        <v>19.932211538461537</v>
      </c>
      <c r="F397" s="33">
        <v>6.95</v>
      </c>
      <c r="G397">
        <v>13.11</v>
      </c>
      <c r="H397" s="162">
        <v>9</v>
      </c>
      <c r="J397" s="29">
        <v>19.932211538461537</v>
      </c>
    </row>
    <row r="398" spans="2:10">
      <c r="B398" s="31">
        <v>6253.2171896931504</v>
      </c>
      <c r="C398" s="153">
        <v>90.214276180916002</v>
      </c>
      <c r="D398" s="32">
        <f t="shared" si="10"/>
        <v>19872764.942322031</v>
      </c>
      <c r="E398" s="29">
        <v>20.192307692307693</v>
      </c>
      <c r="F398" s="33">
        <v>6.95</v>
      </c>
      <c r="G398">
        <v>13.11</v>
      </c>
      <c r="H398" s="162">
        <v>9</v>
      </c>
      <c r="J398" s="29">
        <v>20.192307692307693</v>
      </c>
    </row>
    <row r="399" spans="2:10">
      <c r="B399" s="31">
        <v>132653.61022244798</v>
      </c>
      <c r="C399" s="153">
        <v>90.816469658458615</v>
      </c>
      <c r="D399" s="32">
        <f t="shared" si="10"/>
        <v>20005418.552544478</v>
      </c>
      <c r="E399" s="29">
        <v>20.44471153846154</v>
      </c>
      <c r="F399" s="33">
        <v>6.95</v>
      </c>
      <c r="G399">
        <v>13.11</v>
      </c>
      <c r="H399" s="162">
        <v>9</v>
      </c>
      <c r="J399" s="29">
        <v>20.44471153846154</v>
      </c>
    </row>
    <row r="400" spans="2:10">
      <c r="B400" s="31">
        <v>11686.186729795752</v>
      </c>
      <c r="C400" s="153">
        <v>90.869520196730633</v>
      </c>
      <c r="D400" s="32">
        <f t="shared" si="10"/>
        <v>20017104.739274275</v>
      </c>
      <c r="E400" s="29">
        <v>20.956730769230766</v>
      </c>
      <c r="F400" s="33">
        <v>6.95</v>
      </c>
      <c r="G400">
        <v>13.11</v>
      </c>
      <c r="H400" s="162">
        <v>9</v>
      </c>
      <c r="J400" s="29">
        <v>20.956730769230766</v>
      </c>
    </row>
    <row r="401" spans="2:10">
      <c r="B401" s="31">
        <v>837.91761648281374</v>
      </c>
      <c r="C401" s="153">
        <v>90.873324002164338</v>
      </c>
      <c r="D401" s="32">
        <f t="shared" si="10"/>
        <v>20017942.656890757</v>
      </c>
      <c r="E401" s="29">
        <v>21.153846153846153</v>
      </c>
      <c r="F401" s="33">
        <v>6.95</v>
      </c>
      <c r="G401">
        <v>13.11</v>
      </c>
      <c r="H401" s="162">
        <v>9</v>
      </c>
      <c r="J401" s="29">
        <v>21.153846153846153</v>
      </c>
    </row>
    <row r="402" spans="2:10">
      <c r="B402" s="31">
        <v>239380.95938094272</v>
      </c>
      <c r="C402" s="153">
        <v>91.960016268928584</v>
      </c>
      <c r="D402" s="32">
        <f t="shared" si="10"/>
        <v>20257323.616271701</v>
      </c>
      <c r="E402" s="29">
        <v>21.469230769230769</v>
      </c>
      <c r="F402" s="33">
        <v>6.95</v>
      </c>
      <c r="G402">
        <v>13.11</v>
      </c>
      <c r="H402" s="162">
        <v>9</v>
      </c>
      <c r="J402" s="29">
        <v>21.469230769230769</v>
      </c>
    </row>
    <row r="403" spans="2:10">
      <c r="B403" s="31">
        <v>32287.581503322974</v>
      </c>
      <c r="C403" s="153">
        <v>92.106588766686642</v>
      </c>
      <c r="D403" s="32">
        <f t="shared" si="10"/>
        <v>20289611.197775025</v>
      </c>
      <c r="E403" s="29">
        <v>21.634615384615383</v>
      </c>
      <c r="F403" s="33">
        <v>6.95</v>
      </c>
      <c r="G403">
        <v>13.11</v>
      </c>
      <c r="H403" s="162">
        <v>9</v>
      </c>
      <c r="J403" s="29">
        <v>21.634615384615383</v>
      </c>
    </row>
    <row r="404" spans="2:10">
      <c r="B404" s="31">
        <v>3413.1611375986577</v>
      </c>
      <c r="C404" s="153">
        <v>92.122083131079862</v>
      </c>
      <c r="D404" s="32">
        <f t="shared" si="10"/>
        <v>20293024.358912624</v>
      </c>
      <c r="E404" s="29">
        <v>21.770192307692305</v>
      </c>
      <c r="F404" s="33">
        <v>6.95</v>
      </c>
      <c r="G404">
        <v>13.11</v>
      </c>
      <c r="H404" s="162">
        <v>9</v>
      </c>
      <c r="J404" s="29">
        <v>21.770192307692305</v>
      </c>
    </row>
    <row r="405" spans="2:10">
      <c r="B405" s="31">
        <v>9170.1761474978757</v>
      </c>
      <c r="C405" s="153">
        <v>92.163712003861235</v>
      </c>
      <c r="D405" s="32">
        <f t="shared" si="10"/>
        <v>20302194.535060123</v>
      </c>
      <c r="E405" s="29">
        <v>21.981249999999999</v>
      </c>
      <c r="F405" s="33">
        <v>6.95</v>
      </c>
      <c r="G405">
        <v>13.11</v>
      </c>
      <c r="H405" s="162">
        <v>9</v>
      </c>
      <c r="J405" s="29">
        <v>21.981249999999999</v>
      </c>
    </row>
    <row r="406" spans="2:10">
      <c r="B406" s="31">
        <v>799.43825078302007</v>
      </c>
      <c r="C406" s="153">
        <v>92.167341128613387</v>
      </c>
      <c r="D406" s="32">
        <f t="shared" si="10"/>
        <v>20302993.973310906</v>
      </c>
      <c r="E406" s="29">
        <v>22.21153846153846</v>
      </c>
      <c r="F406" s="33">
        <v>6.95</v>
      </c>
      <c r="G406">
        <v>13.11</v>
      </c>
      <c r="H406" s="162">
        <v>9</v>
      </c>
      <c r="J406" s="29">
        <v>22.21153846153846</v>
      </c>
    </row>
    <row r="407" spans="2:10">
      <c r="B407" s="31">
        <v>326748.49993557326</v>
      </c>
      <c r="C407" s="153">
        <v>93.650646521720077</v>
      </c>
      <c r="D407" s="32">
        <f t="shared" si="10"/>
        <v>20629742.473246481</v>
      </c>
      <c r="E407" s="29">
        <v>22.493749999999999</v>
      </c>
      <c r="F407" s="33">
        <v>6.95</v>
      </c>
      <c r="G407">
        <v>13.11</v>
      </c>
      <c r="H407" s="162">
        <v>9</v>
      </c>
      <c r="J407" s="29">
        <v>22.493749999999999</v>
      </c>
    </row>
    <row r="408" spans="2:10">
      <c r="B408" s="31">
        <v>3352.376504842277</v>
      </c>
      <c r="C408" s="153">
        <v>93.665864948584584</v>
      </c>
      <c r="D408" s="32">
        <f t="shared" si="10"/>
        <v>20633094.849751323</v>
      </c>
      <c r="E408" s="29">
        <v>23.005769230769232</v>
      </c>
      <c r="F408" s="33">
        <v>6.95</v>
      </c>
      <c r="G408">
        <v>13.11</v>
      </c>
      <c r="H408" s="162">
        <v>9</v>
      </c>
      <c r="J408" s="29">
        <v>23.005769230769232</v>
      </c>
    </row>
    <row r="409" spans="2:10">
      <c r="B409" s="31">
        <v>5677.6555156254872</v>
      </c>
      <c r="C409" s="153">
        <v>93.691639197121887</v>
      </c>
      <c r="D409" s="32">
        <f t="shared" si="10"/>
        <v>20638772.50526695</v>
      </c>
      <c r="E409" s="29">
        <v>23.076923076923077</v>
      </c>
      <c r="F409" s="33">
        <v>6.95</v>
      </c>
      <c r="G409">
        <v>13.11</v>
      </c>
      <c r="H409" s="162">
        <v>9</v>
      </c>
      <c r="J409" s="29">
        <v>23.076923076923077</v>
      </c>
    </row>
    <row r="410" spans="2:10">
      <c r="B410" s="31">
        <v>77769.793968203943</v>
      </c>
      <c r="C410" s="153">
        <v>94.04468245466272</v>
      </c>
      <c r="D410" s="32">
        <f t="shared" si="10"/>
        <v>20716542.299235154</v>
      </c>
      <c r="E410" s="29">
        <v>23.518269230769231</v>
      </c>
      <c r="F410" s="33">
        <v>6.95</v>
      </c>
      <c r="G410">
        <v>13.11</v>
      </c>
      <c r="H410" s="162">
        <v>9</v>
      </c>
      <c r="J410" s="29">
        <v>23.518269230769231</v>
      </c>
    </row>
    <row r="411" spans="2:10">
      <c r="B411" s="31">
        <v>2813.9578903166584</v>
      </c>
      <c r="C411" s="153">
        <v>94.057456679840513</v>
      </c>
      <c r="D411" s="32">
        <f t="shared" si="10"/>
        <v>20719356.257125471</v>
      </c>
      <c r="E411" s="29">
        <v>24.030769230769231</v>
      </c>
      <c r="F411" s="33">
        <v>6.95</v>
      </c>
      <c r="G411">
        <v>13.11</v>
      </c>
      <c r="H411" s="162">
        <v>9</v>
      </c>
      <c r="J411" s="29">
        <v>24.030769230769231</v>
      </c>
    </row>
    <row r="412" spans="2:10">
      <c r="B412" s="31">
        <v>99724.233532541097</v>
      </c>
      <c r="C412" s="153">
        <v>94.510164170315335</v>
      </c>
      <c r="D412" s="32">
        <f t="shared" si="10"/>
        <v>20819080.490658011</v>
      </c>
      <c r="E412" s="29">
        <v>24.03846153846154</v>
      </c>
      <c r="F412" s="33">
        <v>6.95</v>
      </c>
      <c r="G412">
        <v>13.11</v>
      </c>
      <c r="H412" s="162">
        <v>9</v>
      </c>
      <c r="J412" s="29">
        <v>24.03846153846154</v>
      </c>
    </row>
    <row r="413" spans="2:10">
      <c r="B413" s="31">
        <v>534.92654306952306</v>
      </c>
      <c r="C413" s="153">
        <v>94.512592519416884</v>
      </c>
      <c r="D413" s="32">
        <f t="shared" si="10"/>
        <v>20819615.417201079</v>
      </c>
      <c r="E413" s="29">
        <v>24.133173076923079</v>
      </c>
      <c r="F413" s="33">
        <v>6.95</v>
      </c>
      <c r="G413">
        <v>13.11</v>
      </c>
      <c r="H413" s="162">
        <v>9</v>
      </c>
      <c r="J413" s="29">
        <v>24.133173076923079</v>
      </c>
    </row>
    <row r="414" spans="2:10">
      <c r="B414" s="31">
        <v>54970.175570122286</v>
      </c>
      <c r="C414" s="153">
        <v>94.762134775614726</v>
      </c>
      <c r="D414" s="32">
        <f t="shared" si="10"/>
        <v>20874585.592771202</v>
      </c>
      <c r="E414" s="29">
        <v>24.542788461538461</v>
      </c>
      <c r="F414" s="33">
        <v>6.95</v>
      </c>
      <c r="G414">
        <v>13.11</v>
      </c>
      <c r="H414" s="162">
        <v>9</v>
      </c>
      <c r="J414" s="29">
        <v>24.542788461538461</v>
      </c>
    </row>
    <row r="415" spans="2:10">
      <c r="B415" s="31">
        <v>1852.8673393603808</v>
      </c>
      <c r="C415" s="153">
        <v>94.770546040296054</v>
      </c>
      <c r="D415" s="32">
        <f t="shared" si="10"/>
        <v>20876438.460110564</v>
      </c>
      <c r="E415" s="29">
        <v>25</v>
      </c>
      <c r="F415" s="33">
        <v>6.95</v>
      </c>
      <c r="G415">
        <v>13.11</v>
      </c>
      <c r="H415" s="162">
        <v>9</v>
      </c>
      <c r="J415" s="29">
        <v>25</v>
      </c>
    </row>
    <row r="416" spans="2:10">
      <c r="B416" s="31">
        <v>1048.1909790280502</v>
      </c>
      <c r="C416" s="153">
        <v>94.77530440133674</v>
      </c>
      <c r="D416" s="32">
        <f t="shared" si="10"/>
        <v>20877486.65108959</v>
      </c>
      <c r="E416" s="29">
        <v>25.05528846153846</v>
      </c>
      <c r="F416" s="33">
        <v>6.95</v>
      </c>
      <c r="G416">
        <v>13.11</v>
      </c>
      <c r="H416" s="162">
        <v>9</v>
      </c>
      <c r="J416" s="29">
        <v>25.05528846153846</v>
      </c>
    </row>
    <row r="417" spans="2:10">
      <c r="B417" s="31">
        <v>71972.802289663494</v>
      </c>
      <c r="C417" s="153">
        <v>95.102031672661042</v>
      </c>
      <c r="D417" s="32">
        <f t="shared" si="10"/>
        <v>20949459.453379255</v>
      </c>
      <c r="E417" s="29">
        <v>25.567307692307693</v>
      </c>
      <c r="F417" s="33">
        <v>6.95</v>
      </c>
      <c r="G417">
        <v>13.11</v>
      </c>
      <c r="H417" s="162">
        <v>9</v>
      </c>
      <c r="J417" s="29">
        <v>25.567307692307693</v>
      </c>
    </row>
    <row r="418" spans="2:10">
      <c r="B418" s="31">
        <v>1407.2165379744031</v>
      </c>
      <c r="C418" s="153">
        <v>95.108419863824764</v>
      </c>
      <c r="D418" s="32">
        <f t="shared" si="10"/>
        <v>20950866.66991723</v>
      </c>
      <c r="E418" s="29">
        <v>25.961538461538463</v>
      </c>
      <c r="F418" s="33">
        <v>6.95</v>
      </c>
      <c r="G418">
        <v>13.11</v>
      </c>
      <c r="H418" s="162">
        <v>9</v>
      </c>
      <c r="J418" s="29">
        <v>25.961538461538463</v>
      </c>
    </row>
    <row r="419" spans="2:10">
      <c r="B419" s="31">
        <v>2178.371939954859</v>
      </c>
      <c r="C419" s="153">
        <v>95.118308787101739</v>
      </c>
      <c r="D419" s="32">
        <f t="shared" si="10"/>
        <v>20953045.041857183</v>
      </c>
      <c r="E419" s="29">
        <v>26.079807692307689</v>
      </c>
      <c r="F419" s="33">
        <v>6.95</v>
      </c>
      <c r="G419">
        <v>13.11</v>
      </c>
      <c r="H419" s="162">
        <v>9</v>
      </c>
      <c r="J419" s="29">
        <v>26.079807692307689</v>
      </c>
    </row>
    <row r="420" spans="2:10">
      <c r="B420" s="31">
        <v>44855.306296759438</v>
      </c>
      <c r="C420" s="153">
        <v>95.321933647667436</v>
      </c>
      <c r="D420" s="32">
        <f t="shared" si="10"/>
        <v>20997900.348153941</v>
      </c>
      <c r="E420" s="29">
        <v>26.44230769230769</v>
      </c>
      <c r="F420" s="33">
        <v>6.95</v>
      </c>
      <c r="G420">
        <v>13.11</v>
      </c>
      <c r="H420" s="162">
        <v>9</v>
      </c>
      <c r="J420" s="29">
        <v>26.44230769230769</v>
      </c>
    </row>
    <row r="421" spans="2:10">
      <c r="B421" s="31">
        <v>8185.3639833594852</v>
      </c>
      <c r="C421" s="153">
        <v>95.359091873469396</v>
      </c>
      <c r="D421" s="32">
        <f t="shared" si="10"/>
        <v>21006085.712137301</v>
      </c>
      <c r="E421" s="29">
        <v>26.591826923076923</v>
      </c>
      <c r="F421" s="33">
        <v>6.95</v>
      </c>
      <c r="G421">
        <v>13.11</v>
      </c>
      <c r="H421" s="162">
        <v>9</v>
      </c>
      <c r="J421" s="29">
        <v>26.591826923076923</v>
      </c>
    </row>
    <row r="422" spans="2:10">
      <c r="B422" s="31">
        <v>1025.1403958602714</v>
      </c>
      <c r="C422" s="153">
        <v>95.363745594230693</v>
      </c>
      <c r="D422" s="32">
        <f t="shared" si="10"/>
        <v>21007110.852533162</v>
      </c>
      <c r="E422" s="29">
        <v>26.68269230769231</v>
      </c>
      <c r="F422" s="33">
        <v>6.95</v>
      </c>
      <c r="G422">
        <v>13.11</v>
      </c>
      <c r="H422" s="162">
        <v>9</v>
      </c>
      <c r="J422" s="29">
        <v>26.68269230769231</v>
      </c>
    </row>
    <row r="423" spans="2:10">
      <c r="B423" s="31">
        <v>577.98178301517726</v>
      </c>
      <c r="C423" s="153">
        <v>95.366369396623156</v>
      </c>
      <c r="D423" s="32">
        <f t="shared" si="10"/>
        <v>21007688.834316175</v>
      </c>
      <c r="E423" s="29">
        <v>26.809134615384615</v>
      </c>
      <c r="F423" s="33">
        <v>6.95</v>
      </c>
      <c r="G423">
        <v>13.11</v>
      </c>
      <c r="H423" s="162">
        <v>9</v>
      </c>
      <c r="J423" s="29">
        <v>26.809134615384615</v>
      </c>
    </row>
    <row r="424" spans="2:10">
      <c r="B424" s="31">
        <v>1799.9397270847094</v>
      </c>
      <c r="C424" s="153">
        <v>95.374540391455483</v>
      </c>
      <c r="D424" s="32">
        <f t="shared" si="10"/>
        <v>21009488.774043258</v>
      </c>
      <c r="E424" s="29">
        <v>26.923076923076923</v>
      </c>
      <c r="F424" s="33">
        <v>6.95</v>
      </c>
      <c r="G424">
        <v>13.11</v>
      </c>
      <c r="H424" s="162">
        <v>9</v>
      </c>
      <c r="J424" s="29">
        <v>26.923076923076923</v>
      </c>
    </row>
    <row r="425" spans="2:10">
      <c r="B425" s="31">
        <v>1820.2445020914652</v>
      </c>
      <c r="C425" s="153">
        <v>95.382803561714127</v>
      </c>
      <c r="D425" s="32">
        <f t="shared" si="10"/>
        <v>21011309.018545348</v>
      </c>
      <c r="E425" s="29">
        <v>27.126923076923077</v>
      </c>
      <c r="F425" s="33">
        <v>6.95</v>
      </c>
      <c r="G425">
        <v>13.11</v>
      </c>
      <c r="H425" s="162">
        <v>9</v>
      </c>
      <c r="J425" s="29">
        <v>27.126923076923077</v>
      </c>
    </row>
    <row r="426" spans="2:10">
      <c r="B426" s="31">
        <v>108735.35917525264</v>
      </c>
      <c r="C426" s="153">
        <v>95.876417900319652</v>
      </c>
      <c r="D426" s="32">
        <f t="shared" si="10"/>
        <v>21120044.377720602</v>
      </c>
      <c r="E426" s="29">
        <v>27.65625</v>
      </c>
      <c r="F426" s="33">
        <v>6.95</v>
      </c>
      <c r="G426">
        <v>13.11</v>
      </c>
      <c r="H426" s="162">
        <v>9</v>
      </c>
      <c r="J426" s="29">
        <v>27.65625</v>
      </c>
    </row>
    <row r="427" spans="2:10">
      <c r="B427" s="31">
        <v>593.25846381619681</v>
      </c>
      <c r="C427" s="153">
        <v>95.879111052634229</v>
      </c>
      <c r="D427" s="32">
        <f t="shared" si="10"/>
        <v>21120637.636184417</v>
      </c>
      <c r="E427" s="29">
        <v>27.815384615384612</v>
      </c>
      <c r="F427" s="33">
        <v>6.95</v>
      </c>
      <c r="G427">
        <v>13.11</v>
      </c>
      <c r="H427" s="162">
        <v>9</v>
      </c>
      <c r="J427" s="29">
        <v>27.815384615384612</v>
      </c>
    </row>
    <row r="428" spans="2:10">
      <c r="B428" s="31">
        <v>799.43825078302007</v>
      </c>
      <c r="C428" s="153">
        <v>95.882740177386367</v>
      </c>
      <c r="D428" s="32">
        <f t="shared" si="10"/>
        <v>21121437.074435201</v>
      </c>
      <c r="E428" s="29">
        <v>27.884615384615387</v>
      </c>
      <c r="F428" s="33">
        <v>6.95</v>
      </c>
      <c r="G428">
        <v>13.11</v>
      </c>
      <c r="H428" s="162">
        <v>9</v>
      </c>
      <c r="J428" s="29">
        <v>27.884615384615387</v>
      </c>
    </row>
    <row r="429" spans="2:10">
      <c r="B429" s="31">
        <v>2929.5469561868636</v>
      </c>
      <c r="C429" s="153">
        <v>95.896039129945692</v>
      </c>
      <c r="D429" s="32">
        <f t="shared" si="10"/>
        <v>21124366.621391386</v>
      </c>
      <c r="E429" s="29">
        <v>28.365384615384613</v>
      </c>
      <c r="F429" s="33">
        <v>6.95</v>
      </c>
      <c r="G429">
        <v>13.11</v>
      </c>
      <c r="H429" s="162">
        <v>9</v>
      </c>
      <c r="J429" s="29">
        <v>28.365384615384613</v>
      </c>
    </row>
    <row r="430" spans="2:10">
      <c r="B430" s="31">
        <v>10196.659063264746</v>
      </c>
      <c r="C430" s="153">
        <v>95.942327817983099</v>
      </c>
      <c r="D430" s="32">
        <f t="shared" si="10"/>
        <v>21134563.280454651</v>
      </c>
      <c r="E430" s="29">
        <v>28.715865384615388</v>
      </c>
      <c r="F430" s="33">
        <v>6.95</v>
      </c>
      <c r="G430">
        <v>13.11</v>
      </c>
      <c r="H430" s="162">
        <v>9</v>
      </c>
      <c r="J430" s="29">
        <v>28.715865384615388</v>
      </c>
    </row>
    <row r="431" spans="2:10">
      <c r="B431" s="31">
        <v>52320.566669026462</v>
      </c>
      <c r="C431" s="153">
        <v>96.179841926619773</v>
      </c>
      <c r="D431" s="32">
        <f t="shared" si="10"/>
        <v>21186883.847123679</v>
      </c>
      <c r="E431" s="29">
        <v>28.846153846153847</v>
      </c>
      <c r="F431" s="33">
        <v>6.95</v>
      </c>
      <c r="G431">
        <v>13.11</v>
      </c>
      <c r="H431" s="162">
        <v>9</v>
      </c>
      <c r="J431" s="29">
        <v>28.846153846153847</v>
      </c>
    </row>
    <row r="432" spans="2:10">
      <c r="B432" s="31">
        <v>2370.4741261810113</v>
      </c>
      <c r="C432" s="153">
        <v>96.190602915748343</v>
      </c>
      <c r="D432" s="32">
        <f t="shared" si="10"/>
        <v>21189254.321249861</v>
      </c>
      <c r="E432" s="29">
        <v>29.245673076923076</v>
      </c>
      <c r="F432" s="33">
        <v>6.95</v>
      </c>
      <c r="G432">
        <v>13.11</v>
      </c>
      <c r="H432" s="162">
        <v>9</v>
      </c>
      <c r="J432" s="29">
        <v>29.245673076923076</v>
      </c>
    </row>
    <row r="433" spans="2:10">
      <c r="B433" s="31">
        <v>32567.313803212972</v>
      </c>
      <c r="C433" s="153">
        <v>96.338445284459553</v>
      </c>
      <c r="D433" s="32">
        <f t="shared" si="10"/>
        <v>21221821.635053076</v>
      </c>
      <c r="E433" s="29">
        <v>29.774999999999999</v>
      </c>
      <c r="F433" s="33">
        <v>6.95</v>
      </c>
      <c r="G433">
        <v>13.11</v>
      </c>
      <c r="H433" s="162">
        <v>9</v>
      </c>
      <c r="J433" s="29">
        <v>29.774999999999999</v>
      </c>
    </row>
    <row r="434" spans="2:10">
      <c r="B434" s="31">
        <v>1567.9463991225318</v>
      </c>
      <c r="C434" s="153">
        <v>96.345563123869312</v>
      </c>
      <c r="D434" s="32">
        <f t="shared" si="10"/>
        <v>21223389.581452198</v>
      </c>
      <c r="E434" s="29">
        <v>30.304807692307691</v>
      </c>
      <c r="F434" s="33">
        <v>6.95</v>
      </c>
      <c r="G434">
        <v>13.11</v>
      </c>
      <c r="H434" s="162">
        <v>9</v>
      </c>
      <c r="J434" s="29">
        <v>30.304807692307691</v>
      </c>
    </row>
    <row r="435" spans="2:10">
      <c r="B435" s="31">
        <v>1563.2876026209367</v>
      </c>
      <c r="C435" s="153">
        <v>96.352659814236375</v>
      </c>
      <c r="D435" s="32">
        <f t="shared" si="10"/>
        <v>21224952.86905482</v>
      </c>
      <c r="E435" s="29">
        <v>30.769230769230766</v>
      </c>
      <c r="F435" s="33">
        <v>6.95</v>
      </c>
      <c r="G435">
        <v>13.11</v>
      </c>
      <c r="H435" s="162">
        <v>9</v>
      </c>
      <c r="J435" s="29">
        <v>30.769230769230766</v>
      </c>
    </row>
    <row r="436" spans="2:10">
      <c r="B436" s="31">
        <v>9415.2781377095434</v>
      </c>
      <c r="C436" s="153">
        <v>96.395401350439343</v>
      </c>
      <c r="D436" s="32">
        <f t="shared" si="10"/>
        <v>21234368.14719253</v>
      </c>
      <c r="E436" s="29">
        <v>30.834615384615386</v>
      </c>
      <c r="F436" s="33">
        <v>6.95</v>
      </c>
      <c r="G436">
        <v>13.11</v>
      </c>
      <c r="H436" s="162">
        <v>9</v>
      </c>
      <c r="J436" s="29">
        <v>30.834615384615386</v>
      </c>
    </row>
    <row r="437" spans="2:10">
      <c r="B437" s="31">
        <v>11460.510361474029</v>
      </c>
      <c r="C437" s="153">
        <v>96.447427409718216</v>
      </c>
      <c r="D437" s="32">
        <f t="shared" si="10"/>
        <v>21245828.657554004</v>
      </c>
      <c r="E437" s="29">
        <v>31.25</v>
      </c>
      <c r="F437" s="33">
        <v>6.95</v>
      </c>
      <c r="G437">
        <v>13.11</v>
      </c>
      <c r="H437" s="162">
        <v>9</v>
      </c>
      <c r="J437" s="29">
        <v>31.25</v>
      </c>
    </row>
    <row r="438" spans="2:10">
      <c r="B438" s="31">
        <v>1792.4418088559137</v>
      </c>
      <c r="C438" s="153">
        <v>96.455564367049107</v>
      </c>
      <c r="D438" s="32">
        <f t="shared" si="10"/>
        <v>21247621.099362861</v>
      </c>
      <c r="E438" s="29">
        <v>31.730769230769234</v>
      </c>
      <c r="F438" s="33">
        <v>6.95</v>
      </c>
      <c r="G438">
        <v>13.11</v>
      </c>
      <c r="H438" s="162">
        <v>9</v>
      </c>
      <c r="J438" s="29">
        <v>31.730769230769234</v>
      </c>
    </row>
    <row r="439" spans="2:10">
      <c r="B439" s="31">
        <v>21442.502887109196</v>
      </c>
      <c r="C439" s="153">
        <v>96.552904615528973</v>
      </c>
      <c r="D439" s="32">
        <f t="shared" si="10"/>
        <v>21269063.602249969</v>
      </c>
      <c r="E439" s="29">
        <v>31.893750000000001</v>
      </c>
      <c r="F439" s="33">
        <v>6.95</v>
      </c>
      <c r="G439">
        <v>13.11</v>
      </c>
      <c r="H439" s="162">
        <v>9</v>
      </c>
      <c r="J439" s="29">
        <v>31.893750000000001</v>
      </c>
    </row>
    <row r="440" spans="2:10">
      <c r="B440" s="31">
        <v>840.580374050768</v>
      </c>
      <c r="C440" s="153">
        <v>96.556720508799827</v>
      </c>
      <c r="D440" s="32">
        <f t="shared" si="10"/>
        <v>21269904.18262402</v>
      </c>
      <c r="E440" s="29">
        <v>32.423557692307689</v>
      </c>
      <c r="F440" s="33">
        <v>6.95</v>
      </c>
      <c r="G440">
        <v>13.11</v>
      </c>
      <c r="H440" s="162">
        <v>9</v>
      </c>
      <c r="J440" s="29">
        <v>32.423557692307689</v>
      </c>
    </row>
    <row r="441" spans="2:10">
      <c r="B441" s="31">
        <v>55148.128738742875</v>
      </c>
      <c r="C441" s="153">
        <v>96.807070600059774</v>
      </c>
      <c r="D441" s="32">
        <f t="shared" si="10"/>
        <v>21325052.311362762</v>
      </c>
      <c r="E441" s="29">
        <v>32.952884615384612</v>
      </c>
      <c r="F441" s="33">
        <v>6.95</v>
      </c>
      <c r="G441">
        <v>13.11</v>
      </c>
      <c r="H441" s="162">
        <v>9</v>
      </c>
      <c r="J441" s="29">
        <v>32.952884615384612</v>
      </c>
    </row>
    <row r="442" spans="2:10">
      <c r="B442" s="31">
        <v>1962.1629706387239</v>
      </c>
      <c r="C442" s="153">
        <v>96.815978022487343</v>
      </c>
      <c r="D442" s="32">
        <f t="shared" si="10"/>
        <v>21327014.474333402</v>
      </c>
      <c r="E442" s="29">
        <v>33.482692307692311</v>
      </c>
      <c r="F442" s="33">
        <v>6.95</v>
      </c>
      <c r="G442">
        <v>13.11</v>
      </c>
      <c r="H442" s="162">
        <v>9</v>
      </c>
      <c r="J442" s="29">
        <v>33.482692307692311</v>
      </c>
    </row>
    <row r="443" spans="2:10">
      <c r="B443" s="31">
        <v>440.2374133814568</v>
      </c>
      <c r="C443" s="153">
        <v>96.817976521423518</v>
      </c>
      <c r="D443" s="32">
        <f t="shared" si="10"/>
        <v>21327454.711746782</v>
      </c>
      <c r="E443" s="29">
        <v>33.588461538461537</v>
      </c>
      <c r="F443" s="33">
        <v>6.95</v>
      </c>
      <c r="G443">
        <v>13.11</v>
      </c>
      <c r="H443" s="162">
        <v>9</v>
      </c>
      <c r="J443" s="29">
        <v>33.588461538461537</v>
      </c>
    </row>
    <row r="444" spans="2:10">
      <c r="B444" s="31">
        <v>17357.326538624598</v>
      </c>
      <c r="C444" s="153">
        <v>96.896771729572095</v>
      </c>
      <c r="D444" s="32">
        <f t="shared" si="10"/>
        <v>21344812.038285408</v>
      </c>
      <c r="E444" s="29">
        <v>33.653846153846153</v>
      </c>
      <c r="F444" s="33">
        <v>6.95</v>
      </c>
      <c r="G444">
        <v>13.11</v>
      </c>
      <c r="H444" s="162">
        <v>9</v>
      </c>
      <c r="J444" s="29">
        <v>33.653846153846153</v>
      </c>
    </row>
    <row r="445" spans="2:10">
      <c r="B445" s="31">
        <v>20595.820144771908</v>
      </c>
      <c r="C445" s="153">
        <v>96.990268382509186</v>
      </c>
      <c r="D445" s="32">
        <f t="shared" si="10"/>
        <v>21365407.858430181</v>
      </c>
      <c r="E445" s="29">
        <v>34.012500000000003</v>
      </c>
      <c r="F445" s="33">
        <v>6.95</v>
      </c>
      <c r="G445">
        <v>13.11</v>
      </c>
      <c r="H445" s="162">
        <v>9</v>
      </c>
      <c r="J445" s="29">
        <v>34.012500000000003</v>
      </c>
    </row>
    <row r="446" spans="2:10">
      <c r="B446" s="31">
        <v>1437.4754286472585</v>
      </c>
      <c r="C446" s="153">
        <v>96.996793936738797</v>
      </c>
      <c r="D446" s="32">
        <f t="shared" si="10"/>
        <v>21366845.333858829</v>
      </c>
      <c r="E446" s="29">
        <v>34.541826923076925</v>
      </c>
      <c r="F446" s="33">
        <v>6.95</v>
      </c>
      <c r="G446">
        <v>13.11</v>
      </c>
      <c r="H446" s="162">
        <v>9</v>
      </c>
      <c r="J446" s="29">
        <v>34.541826923076925</v>
      </c>
    </row>
    <row r="447" spans="2:10">
      <c r="B447" s="31">
        <v>5239.7558688442969</v>
      </c>
      <c r="C447" s="153">
        <v>97.020580298850192</v>
      </c>
      <c r="D447" s="32">
        <f t="shared" si="10"/>
        <v>21372085.089727674</v>
      </c>
      <c r="E447" s="29">
        <v>35.07163461538461</v>
      </c>
      <c r="F447" s="33">
        <v>6.95</v>
      </c>
      <c r="G447">
        <v>13.11</v>
      </c>
      <c r="H447" s="162">
        <v>9</v>
      </c>
      <c r="J447" s="29">
        <v>35.07163461538461</v>
      </c>
    </row>
    <row r="448" spans="2:10">
      <c r="B448" s="31">
        <v>2179.771124989742</v>
      </c>
      <c r="C448" s="153">
        <v>97.030475573858553</v>
      </c>
      <c r="D448" s="32">
        <f t="shared" si="10"/>
        <v>21374264.860852662</v>
      </c>
      <c r="E448" s="29">
        <v>35.601442307692309</v>
      </c>
      <c r="F448" s="33">
        <v>6.95</v>
      </c>
      <c r="G448">
        <v>13.11</v>
      </c>
      <c r="H448" s="162">
        <v>9</v>
      </c>
      <c r="J448" s="29">
        <v>35.601442307692309</v>
      </c>
    </row>
    <row r="449" spans="2:10">
      <c r="B449" s="31">
        <v>219211.71634562858</v>
      </c>
      <c r="C449" s="153">
        <v>98.025607674393839</v>
      </c>
      <c r="D449" s="32">
        <f t="shared" si="10"/>
        <v>21593476.577198289</v>
      </c>
      <c r="E449" s="29">
        <v>36.057692307692307</v>
      </c>
      <c r="F449" s="33">
        <v>6.95</v>
      </c>
      <c r="G449">
        <v>13.11</v>
      </c>
      <c r="H449" s="162">
        <v>9</v>
      </c>
      <c r="J449" s="29">
        <v>36.057692307692307</v>
      </c>
    </row>
    <row r="450" spans="2:10">
      <c r="B450" s="31">
        <v>11188.601764760473</v>
      </c>
      <c r="C450" s="153">
        <v>98.076399379152292</v>
      </c>
      <c r="D450" s="32">
        <f t="shared" si="10"/>
        <v>21604665.17896305</v>
      </c>
      <c r="E450" s="29">
        <v>36.131250000000001</v>
      </c>
      <c r="F450" s="33">
        <v>6.95</v>
      </c>
      <c r="G450">
        <v>13.11</v>
      </c>
      <c r="H450" s="162">
        <v>9</v>
      </c>
      <c r="J450" s="29">
        <v>36.131250000000001</v>
      </c>
    </row>
    <row r="451" spans="2:10">
      <c r="B451" s="31">
        <v>626.00155954352158</v>
      </c>
      <c r="C451" s="153">
        <v>98.079241171814076</v>
      </c>
      <c r="D451" s="32">
        <f t="shared" si="10"/>
        <v>21605291.180522595</v>
      </c>
      <c r="E451" s="29">
        <v>36.681730769230768</v>
      </c>
      <c r="F451" s="33">
        <v>6.95</v>
      </c>
      <c r="G451">
        <v>13.11</v>
      </c>
      <c r="H451" s="162">
        <v>9</v>
      </c>
      <c r="J451" s="29">
        <v>36.681730769230768</v>
      </c>
    </row>
    <row r="452" spans="2:10">
      <c r="B452" s="31">
        <v>10251.330193556547</v>
      </c>
      <c r="C452" s="153">
        <v>98.12577804456366</v>
      </c>
      <c r="D452" s="32">
        <f t="shared" ref="D452:D498" si="11">+D451+B452</f>
        <v>21615542.510716151</v>
      </c>
      <c r="E452" s="29">
        <v>37.230288461538464</v>
      </c>
      <c r="F452" s="33">
        <v>6.95</v>
      </c>
      <c r="G452">
        <v>13.11</v>
      </c>
      <c r="H452" s="162">
        <v>9</v>
      </c>
      <c r="J452" s="29">
        <v>37.230288461538464</v>
      </c>
    </row>
    <row r="453" spans="2:10">
      <c r="B453" s="31">
        <v>81683.754852415906</v>
      </c>
      <c r="C453" s="153">
        <v>98.4965890938131</v>
      </c>
      <c r="D453" s="32">
        <f t="shared" si="11"/>
        <v>21697226.265568566</v>
      </c>
      <c r="E453" s="29">
        <v>38.326442307692311</v>
      </c>
      <c r="F453" s="33">
        <v>6.95</v>
      </c>
      <c r="G453">
        <v>13.11</v>
      </c>
      <c r="H453" s="162">
        <v>9</v>
      </c>
      <c r="J453" s="29">
        <v>38.326442307692311</v>
      </c>
    </row>
    <row r="454" spans="2:10">
      <c r="B454" s="31">
        <v>25248.503407281631</v>
      </c>
      <c r="C454" s="153">
        <v>98.611207037825949</v>
      </c>
      <c r="D454" s="32">
        <f t="shared" si="11"/>
        <v>21722474.768975846</v>
      </c>
      <c r="E454" s="29">
        <v>38.461538461538467</v>
      </c>
      <c r="F454" s="33">
        <v>6.95</v>
      </c>
      <c r="G454">
        <v>13.11</v>
      </c>
      <c r="H454" s="162">
        <v>9</v>
      </c>
      <c r="J454" s="29">
        <v>38.461538461538467</v>
      </c>
    </row>
    <row r="455" spans="2:10">
      <c r="B455" s="31">
        <v>1387.7299414910156</v>
      </c>
      <c r="C455" s="153">
        <v>98.617506767761327</v>
      </c>
      <c r="D455" s="32">
        <f t="shared" si="11"/>
        <v>21723862.498917338</v>
      </c>
      <c r="E455" s="29">
        <v>40.384615384615387</v>
      </c>
      <c r="F455" s="33">
        <v>6.95</v>
      </c>
      <c r="G455">
        <v>13.11</v>
      </c>
      <c r="H455" s="162">
        <v>9</v>
      </c>
      <c r="J455" s="29">
        <v>40.384615384615387</v>
      </c>
    </row>
    <row r="456" spans="2:10">
      <c r="B456" s="31">
        <v>20304.13529406043</v>
      </c>
      <c r="C456" s="153">
        <v>98.709679290022308</v>
      </c>
      <c r="D456" s="32">
        <f t="shared" si="11"/>
        <v>21744166.634211399</v>
      </c>
      <c r="E456" s="29">
        <v>40.519711538461536</v>
      </c>
      <c r="F456" s="33">
        <v>6.95</v>
      </c>
      <c r="G456">
        <v>13.11</v>
      </c>
      <c r="H456" s="162">
        <v>9</v>
      </c>
      <c r="J456" s="29">
        <v>40.519711538461536</v>
      </c>
    </row>
    <row r="457" spans="2:10">
      <c r="B457" s="31">
        <v>6660.8134364089519</v>
      </c>
      <c r="C457" s="153">
        <v>98.739916675946489</v>
      </c>
      <c r="D457" s="32">
        <f t="shared" si="11"/>
        <v>21750827.447647806</v>
      </c>
      <c r="E457" s="29">
        <v>40.865384615384613</v>
      </c>
      <c r="F457" s="33">
        <v>6.95</v>
      </c>
      <c r="G457">
        <v>13.11</v>
      </c>
      <c r="H457" s="162">
        <v>9</v>
      </c>
      <c r="J457" s="29">
        <v>40.865384615384613</v>
      </c>
    </row>
    <row r="458" spans="2:10">
      <c r="B458" s="31">
        <v>5477.8762930880048</v>
      </c>
      <c r="C458" s="153">
        <v>98.764784008007425</v>
      </c>
      <c r="D458" s="32">
        <f t="shared" si="11"/>
        <v>21756305.323940895</v>
      </c>
      <c r="E458" s="29">
        <v>41.346153846153847</v>
      </c>
      <c r="F458" s="33">
        <v>6.95</v>
      </c>
      <c r="G458">
        <v>13.11</v>
      </c>
      <c r="H458" s="162">
        <v>9</v>
      </c>
      <c r="J458" s="29">
        <v>41.346153846153847</v>
      </c>
    </row>
    <row r="459" spans="2:10">
      <c r="B459" s="31">
        <v>2813.2330377386015</v>
      </c>
      <c r="C459" s="153">
        <v>98.777554942649104</v>
      </c>
      <c r="D459" s="32">
        <f t="shared" si="11"/>
        <v>21759118.556978635</v>
      </c>
      <c r="E459" s="29">
        <v>41.61586538461539</v>
      </c>
      <c r="F459" s="33">
        <v>6.95</v>
      </c>
      <c r="G459">
        <v>13.11</v>
      </c>
      <c r="H459" s="162">
        <v>9</v>
      </c>
      <c r="J459" s="29">
        <v>41.61586538461539</v>
      </c>
    </row>
    <row r="460" spans="2:10">
      <c r="B460" s="31">
        <v>380.72284989353545</v>
      </c>
      <c r="C460" s="153">
        <v>98.779283269654854</v>
      </c>
      <c r="D460" s="32">
        <f t="shared" si="11"/>
        <v>21759499.27982853</v>
      </c>
      <c r="E460" s="29">
        <v>41.97788461538461</v>
      </c>
      <c r="F460" s="33">
        <v>6.95</v>
      </c>
      <c r="G460">
        <v>13.11</v>
      </c>
      <c r="H460" s="162">
        <v>9</v>
      </c>
      <c r="J460" s="29">
        <v>41.97788461538461</v>
      </c>
    </row>
    <row r="461" spans="2:10">
      <c r="B461" s="31">
        <v>692.18928653955788</v>
      </c>
      <c r="C461" s="153">
        <v>98.782425527697299</v>
      </c>
      <c r="D461" s="32">
        <f t="shared" si="11"/>
        <v>21760191.469115071</v>
      </c>
      <c r="E461" s="29">
        <v>42.712499999999999</v>
      </c>
      <c r="F461" s="33">
        <v>6.95</v>
      </c>
      <c r="G461">
        <v>13.11</v>
      </c>
      <c r="H461" s="162">
        <v>9</v>
      </c>
      <c r="J461" s="29">
        <v>42.712499999999999</v>
      </c>
    </row>
    <row r="462" spans="2:10">
      <c r="B462" s="31">
        <v>14735.021633672097</v>
      </c>
      <c r="C462" s="153">
        <v>98.849316537330338</v>
      </c>
      <c r="D462" s="32">
        <f t="shared" si="11"/>
        <v>21774926.490748744</v>
      </c>
      <c r="E462" s="29">
        <v>43.269230769230766</v>
      </c>
      <c r="F462" s="33">
        <v>6.95</v>
      </c>
      <c r="G462">
        <v>13.11</v>
      </c>
      <c r="H462" s="162">
        <v>9</v>
      </c>
      <c r="J462" s="29">
        <v>43.269230769230766</v>
      </c>
    </row>
    <row r="463" spans="2:10">
      <c r="B463" s="31">
        <v>25683.292462344089</v>
      </c>
      <c r="C463" s="153">
        <v>98.965908246946881</v>
      </c>
      <c r="D463" s="32">
        <f t="shared" si="11"/>
        <v>21800609.78321109</v>
      </c>
      <c r="E463" s="29">
        <v>43.809134615384615</v>
      </c>
      <c r="F463" s="33">
        <v>6.95</v>
      </c>
      <c r="G463">
        <v>13.11</v>
      </c>
      <c r="H463" s="162">
        <v>9</v>
      </c>
      <c r="J463" s="29">
        <v>43.809134615384615</v>
      </c>
    </row>
    <row r="464" spans="2:10">
      <c r="B464" s="31">
        <v>1276.3117843581608</v>
      </c>
      <c r="C464" s="153">
        <v>98.971702183731281</v>
      </c>
      <c r="D464" s="32">
        <f t="shared" si="11"/>
        <v>21801886.094995447</v>
      </c>
      <c r="E464" s="29">
        <v>44.905769230769231</v>
      </c>
      <c r="F464" s="33">
        <v>6.95</v>
      </c>
      <c r="G464">
        <v>13.11</v>
      </c>
      <c r="H464" s="162">
        <v>9</v>
      </c>
      <c r="J464" s="29">
        <v>44.905769230769231</v>
      </c>
    </row>
    <row r="465" spans="2:10">
      <c r="B465" s="31">
        <v>2162.1928145367265</v>
      </c>
      <c r="C465" s="153">
        <v>98.981517660354342</v>
      </c>
      <c r="D465" s="32">
        <f t="shared" si="11"/>
        <v>21804048.287809983</v>
      </c>
      <c r="E465" s="29">
        <v>45.67307692307692</v>
      </c>
      <c r="F465" s="33">
        <v>6.95</v>
      </c>
      <c r="G465">
        <v>13.11</v>
      </c>
      <c r="H465" s="162">
        <v>9</v>
      </c>
      <c r="J465" s="29">
        <v>45.67307692307692</v>
      </c>
    </row>
    <row r="466" spans="2:10">
      <c r="B466" s="31">
        <v>3121.9894278485172</v>
      </c>
      <c r="C466" s="153">
        <v>98.995690223522843</v>
      </c>
      <c r="D466" s="32">
        <f t="shared" si="11"/>
        <v>21807170.277237833</v>
      </c>
      <c r="E466" s="29">
        <v>46.001923076923077</v>
      </c>
      <c r="F466" s="33">
        <v>6.95</v>
      </c>
      <c r="G466">
        <v>13.11</v>
      </c>
      <c r="H466" s="162">
        <v>9</v>
      </c>
      <c r="J466" s="29">
        <v>46.001923076923077</v>
      </c>
    </row>
    <row r="467" spans="2:10">
      <c r="B467" s="31">
        <v>1393.7760064905881</v>
      </c>
      <c r="C467" s="153">
        <v>99.002017400136111</v>
      </c>
      <c r="D467" s="32">
        <f t="shared" si="11"/>
        <v>21808564.053244323</v>
      </c>
      <c r="E467" s="29">
        <v>46.153846153846153</v>
      </c>
      <c r="F467" s="33">
        <v>6.95</v>
      </c>
      <c r="G467">
        <v>13.11</v>
      </c>
      <c r="H467" s="162">
        <v>9</v>
      </c>
      <c r="J467" s="29">
        <v>46.153846153846153</v>
      </c>
    </row>
    <row r="468" spans="2:10">
      <c r="B468" s="31">
        <v>24972.780570271963</v>
      </c>
      <c r="C468" s="153">
        <v>99.115383674527763</v>
      </c>
      <c r="D468" s="32">
        <f t="shared" si="11"/>
        <v>21833536.833814595</v>
      </c>
      <c r="E468" s="29">
        <v>48.07692307692308</v>
      </c>
      <c r="F468" s="33">
        <v>6.95</v>
      </c>
      <c r="G468">
        <v>13.11</v>
      </c>
      <c r="H468" s="162">
        <v>9</v>
      </c>
      <c r="J468" s="29">
        <v>48.07692307692308</v>
      </c>
    </row>
    <row r="469" spans="2:10">
      <c r="B469" s="31">
        <v>2102.2934337625861</v>
      </c>
      <c r="C469" s="153">
        <v>99.12492723230632</v>
      </c>
      <c r="D469" s="32">
        <f t="shared" si="11"/>
        <v>21835639.127248358</v>
      </c>
      <c r="E469" s="29">
        <v>48.195192307692309</v>
      </c>
      <c r="F469" s="33">
        <v>6.95</v>
      </c>
      <c r="G469">
        <v>13.11</v>
      </c>
      <c r="H469" s="162">
        <v>9</v>
      </c>
      <c r="J469" s="29">
        <v>48.195192307692309</v>
      </c>
    </row>
    <row r="470" spans="2:10">
      <c r="B470" s="31">
        <v>28492.126547235875</v>
      </c>
      <c r="C470" s="153">
        <v>99.254269907106433</v>
      </c>
      <c r="D470" s="32">
        <f t="shared" si="11"/>
        <v>21864131.253795594</v>
      </c>
      <c r="E470" s="29">
        <v>49.291346153846156</v>
      </c>
      <c r="F470" s="33">
        <v>6.95</v>
      </c>
      <c r="G470">
        <v>13.11</v>
      </c>
      <c r="H470" s="162">
        <v>9</v>
      </c>
      <c r="J470" s="29">
        <v>49.291346153846156</v>
      </c>
    </row>
    <row r="471" spans="2:10">
      <c r="B471" s="31">
        <v>651.23087222154686</v>
      </c>
      <c r="C471" s="153">
        <v>99.257226230594114</v>
      </c>
      <c r="D471" s="32">
        <f t="shared" si="11"/>
        <v>21864782.484667815</v>
      </c>
      <c r="E471" s="29">
        <v>50.387980769230765</v>
      </c>
      <c r="F471" s="33">
        <v>6.95</v>
      </c>
      <c r="G471">
        <v>13.11</v>
      </c>
      <c r="H471" s="162">
        <v>9</v>
      </c>
      <c r="J471" s="29">
        <v>50.387980769230765</v>
      </c>
    </row>
    <row r="472" spans="2:10">
      <c r="B472" s="31">
        <v>1338.5362702024604</v>
      </c>
      <c r="C472" s="153">
        <v>99.263302641255066</v>
      </c>
      <c r="D472" s="32">
        <f t="shared" si="11"/>
        <v>21866121.020938016</v>
      </c>
      <c r="E472" s="29">
        <v>50.961538461538467</v>
      </c>
      <c r="F472" s="33">
        <v>6.95</v>
      </c>
      <c r="G472">
        <v>13.11</v>
      </c>
      <c r="H472" s="162">
        <v>9</v>
      </c>
      <c r="J472" s="29">
        <v>50.961538461538467</v>
      </c>
    </row>
    <row r="473" spans="2:10">
      <c r="B473" s="31">
        <v>5190.9537784114136</v>
      </c>
      <c r="C473" s="153">
        <v>99.286867461709946</v>
      </c>
      <c r="D473" s="32">
        <f t="shared" si="11"/>
        <v>21871311.974716429</v>
      </c>
      <c r="E473" s="29">
        <v>54.774038461538467</v>
      </c>
      <c r="F473" s="33">
        <v>6.95</v>
      </c>
      <c r="G473">
        <v>13.11</v>
      </c>
      <c r="H473" s="162">
        <v>9</v>
      </c>
      <c r="J473" s="29">
        <v>54.774038461538467</v>
      </c>
    </row>
    <row r="474" spans="2:10">
      <c r="B474" s="31">
        <v>877.06689270565823</v>
      </c>
      <c r="C474" s="153">
        <v>99.290848988946721</v>
      </c>
      <c r="D474" s="32">
        <f t="shared" si="11"/>
        <v>21872189.041609135</v>
      </c>
      <c r="E474" s="29">
        <v>55.38461538461538</v>
      </c>
      <c r="F474" s="33">
        <v>6.95</v>
      </c>
      <c r="G474">
        <v>13.11</v>
      </c>
      <c r="H474" s="162">
        <v>9</v>
      </c>
      <c r="J474" s="29">
        <v>55.38461538461538</v>
      </c>
    </row>
    <row r="475" spans="2:10">
      <c r="B475" s="31">
        <v>593.25846381619681</v>
      </c>
      <c r="C475" s="153">
        <v>99.293542141261284</v>
      </c>
      <c r="D475" s="32">
        <f t="shared" si="11"/>
        <v>21872782.300072949</v>
      </c>
      <c r="E475" s="29">
        <v>55.870673076923069</v>
      </c>
      <c r="F475" s="33">
        <v>6.95</v>
      </c>
      <c r="G475">
        <v>13.11</v>
      </c>
      <c r="H475" s="162">
        <v>9</v>
      </c>
      <c r="J475" s="29">
        <v>55.870673076923069</v>
      </c>
    </row>
    <row r="476" spans="2:10">
      <c r="B476" s="31">
        <v>1061.0886783323856</v>
      </c>
      <c r="C476" s="153">
        <v>99.298359052614956</v>
      </c>
      <c r="D476" s="32">
        <f t="shared" si="11"/>
        <v>21873843.388751283</v>
      </c>
      <c r="E476" s="29">
        <v>56.96682692307693</v>
      </c>
      <c r="F476" s="33">
        <v>6.95</v>
      </c>
      <c r="G476">
        <v>13.11</v>
      </c>
      <c r="H476" s="162">
        <v>9</v>
      </c>
      <c r="J476" s="29">
        <v>56.96682692307693</v>
      </c>
    </row>
    <row r="477" spans="2:10">
      <c r="B477" s="31">
        <v>5912.866253280401</v>
      </c>
      <c r="C477" s="153">
        <v>99.325201062307244</v>
      </c>
      <c r="D477" s="32">
        <f t="shared" si="11"/>
        <v>21879756.255004562</v>
      </c>
      <c r="E477" s="29">
        <v>57.692307692307693</v>
      </c>
      <c r="F477" s="33">
        <v>6.95</v>
      </c>
      <c r="G477">
        <v>13.11</v>
      </c>
      <c r="H477" s="162">
        <v>9</v>
      </c>
      <c r="J477" s="29">
        <v>57.692307692307693</v>
      </c>
    </row>
    <row r="478" spans="2:10">
      <c r="B478" s="31">
        <v>1082.6490861893878</v>
      </c>
      <c r="C478" s="153">
        <v>99.330115849150033</v>
      </c>
      <c r="D478" s="32">
        <f t="shared" si="11"/>
        <v>21880838.904090751</v>
      </c>
      <c r="E478" s="29">
        <v>59.160096153846155</v>
      </c>
      <c r="F478" s="33">
        <v>6.95</v>
      </c>
      <c r="G478">
        <v>13.11</v>
      </c>
      <c r="H478" s="162">
        <v>9</v>
      </c>
      <c r="J478" s="29">
        <v>59.160096153846155</v>
      </c>
    </row>
    <row r="479" spans="2:10">
      <c r="B479" s="31">
        <v>1963.0539563993657</v>
      </c>
      <c r="C479" s="153">
        <v>99.339027316290853</v>
      </c>
      <c r="D479" s="32">
        <f t="shared" si="11"/>
        <v>21882801.958047152</v>
      </c>
      <c r="E479" s="29">
        <v>60.096153846153847</v>
      </c>
      <c r="F479" s="33">
        <v>6.95</v>
      </c>
      <c r="G479">
        <v>13.11</v>
      </c>
      <c r="H479" s="162">
        <v>9</v>
      </c>
      <c r="J479" s="29">
        <v>60.096153846153847</v>
      </c>
    </row>
    <row r="480" spans="2:10">
      <c r="B480" s="31">
        <v>19854.983861696222</v>
      </c>
      <c r="C480" s="153">
        <v>99.429160873592281</v>
      </c>
      <c r="D480" s="32">
        <f t="shared" si="11"/>
        <v>21902656.941908848</v>
      </c>
      <c r="E480" s="29">
        <v>60.256250000000001</v>
      </c>
      <c r="F480" s="33">
        <v>6.95</v>
      </c>
      <c r="G480">
        <v>13.11</v>
      </c>
      <c r="H480" s="162">
        <v>9</v>
      </c>
      <c r="J480" s="29">
        <v>60.256250000000001</v>
      </c>
    </row>
    <row r="481" spans="2:10">
      <c r="B481" s="31">
        <v>1149.9159463052758</v>
      </c>
      <c r="C481" s="153">
        <v>99.43438102464151</v>
      </c>
      <c r="D481" s="32">
        <f t="shared" si="11"/>
        <v>21903806.857855152</v>
      </c>
      <c r="E481" s="29">
        <v>62.449519230769226</v>
      </c>
      <c r="F481" s="33">
        <v>6.95</v>
      </c>
      <c r="G481">
        <v>13.11</v>
      </c>
      <c r="H481" s="162">
        <v>9</v>
      </c>
      <c r="J481" s="29">
        <v>62.449519230769226</v>
      </c>
    </row>
    <row r="482" spans="2:10">
      <c r="B482" s="31">
        <v>3315.0453651774051</v>
      </c>
      <c r="C482" s="153">
        <v>99.449429983304</v>
      </c>
      <c r="D482" s="32">
        <f t="shared" si="11"/>
        <v>21907121.903220329</v>
      </c>
      <c r="E482" s="29">
        <v>65.738942307692312</v>
      </c>
      <c r="F482" s="33">
        <v>6.95</v>
      </c>
      <c r="G482">
        <v>13.11</v>
      </c>
      <c r="H482" s="162">
        <v>9</v>
      </c>
      <c r="J482" s="29">
        <v>65.738942307692312</v>
      </c>
    </row>
    <row r="483" spans="2:10">
      <c r="B483" s="31">
        <v>2734.4366697001487</v>
      </c>
      <c r="C483" s="153">
        <v>99.46184321445908</v>
      </c>
      <c r="D483" s="32">
        <f t="shared" si="11"/>
        <v>21909856.339890029</v>
      </c>
      <c r="E483" s="29">
        <v>67.307692307692307</v>
      </c>
      <c r="F483" s="33">
        <v>6.95</v>
      </c>
      <c r="G483">
        <v>13.11</v>
      </c>
      <c r="H483" s="162">
        <v>9</v>
      </c>
      <c r="J483" s="29">
        <v>67.307692307692307</v>
      </c>
    </row>
    <row r="484" spans="2:10">
      <c r="B484" s="31">
        <v>7230.7019763004491</v>
      </c>
      <c r="C484" s="153">
        <v>99.494667662741193</v>
      </c>
      <c r="D484" s="32">
        <f t="shared" si="11"/>
        <v>21917087.041866329</v>
      </c>
      <c r="E484" s="29">
        <v>69.230769230769226</v>
      </c>
      <c r="F484" s="33">
        <v>6.95</v>
      </c>
      <c r="G484">
        <v>13.11</v>
      </c>
      <c r="H484" s="162">
        <v>9</v>
      </c>
      <c r="J484" s="29">
        <v>69.230769230769226</v>
      </c>
    </row>
    <row r="485" spans="2:10">
      <c r="B485" s="31">
        <v>6961.2107346730127</v>
      </c>
      <c r="C485" s="153">
        <v>99.526268730312523</v>
      </c>
      <c r="D485" s="32">
        <f t="shared" si="11"/>
        <v>21924048.252601001</v>
      </c>
      <c r="E485" s="29">
        <v>71.22115384615384</v>
      </c>
      <c r="F485" s="33">
        <v>6.95</v>
      </c>
      <c r="G485">
        <v>13.11</v>
      </c>
      <c r="H485" s="162">
        <v>9</v>
      </c>
      <c r="J485" s="29">
        <v>71.22115384615384</v>
      </c>
    </row>
    <row r="486" spans="2:10">
      <c r="B486" s="31">
        <v>4291.7107717131939</v>
      </c>
      <c r="C486" s="153">
        <v>99.545751352985889</v>
      </c>
      <c r="D486" s="32">
        <f t="shared" si="11"/>
        <v>21928339.963372715</v>
      </c>
      <c r="E486" s="29">
        <v>72.115384615384613</v>
      </c>
      <c r="F486" s="33">
        <v>6.95</v>
      </c>
      <c r="G486">
        <v>13.11</v>
      </c>
      <c r="H486" s="162">
        <v>9</v>
      </c>
      <c r="J486" s="29">
        <v>72.115384615384613</v>
      </c>
    </row>
    <row r="487" spans="2:10">
      <c r="B487" s="31">
        <v>11883.646586456482</v>
      </c>
      <c r="C487" s="153">
        <v>99.599698278755838</v>
      </c>
      <c r="D487" s="32">
        <f t="shared" si="11"/>
        <v>21940223.60995917</v>
      </c>
      <c r="E487" s="29">
        <v>73.414423076923072</v>
      </c>
      <c r="F487" s="33">
        <v>6.95</v>
      </c>
      <c r="G487">
        <v>13.11</v>
      </c>
      <c r="H487" s="162">
        <v>9</v>
      </c>
      <c r="J487" s="29">
        <v>73.414423076923072</v>
      </c>
    </row>
    <row r="488" spans="2:10">
      <c r="B488" s="31">
        <v>1799.8005520663705</v>
      </c>
      <c r="C488" s="153">
        <v>99.607868641790148</v>
      </c>
      <c r="D488" s="32">
        <f t="shared" si="11"/>
        <v>21942023.410511237</v>
      </c>
      <c r="E488" s="29">
        <v>82.186057692307685</v>
      </c>
      <c r="F488" s="33">
        <v>6.95</v>
      </c>
      <c r="G488">
        <v>13.11</v>
      </c>
      <c r="H488" s="162">
        <v>9</v>
      </c>
      <c r="J488" s="29">
        <v>82.186057692307685</v>
      </c>
    </row>
    <row r="489" spans="2:10">
      <c r="B489" s="31">
        <v>3643.5912237704451</v>
      </c>
      <c r="C489" s="153">
        <v>99.624409065123572</v>
      </c>
      <c r="D489" s="32">
        <f t="shared" si="11"/>
        <v>21945667.001735006</v>
      </c>
      <c r="E489" s="29">
        <v>84.134615384615387</v>
      </c>
      <c r="F489" s="33">
        <v>6.95</v>
      </c>
      <c r="G489">
        <v>13.11</v>
      </c>
      <c r="H489" s="162">
        <v>9</v>
      </c>
      <c r="J489" s="29">
        <v>84.134615384615387</v>
      </c>
    </row>
    <row r="490" spans="2:10">
      <c r="B490" s="31">
        <v>5946.0750125762424</v>
      </c>
      <c r="C490" s="153">
        <v>99.65140182908641</v>
      </c>
      <c r="D490" s="32">
        <f t="shared" si="11"/>
        <v>21951613.076747581</v>
      </c>
      <c r="E490" s="29">
        <v>86.538461538461533</v>
      </c>
      <c r="F490" s="33">
        <v>6.95</v>
      </c>
      <c r="G490">
        <v>13.11</v>
      </c>
      <c r="H490" s="162">
        <v>9</v>
      </c>
      <c r="J490" s="29">
        <v>86.538461538461533</v>
      </c>
    </row>
    <row r="491" spans="2:10">
      <c r="B491" s="31">
        <v>710.48459461862342</v>
      </c>
      <c r="C491" s="153">
        <v>99.654627140391966</v>
      </c>
      <c r="D491" s="32">
        <f t="shared" si="11"/>
        <v>21952323.561342198</v>
      </c>
      <c r="E491" s="29">
        <v>98.633653846153848</v>
      </c>
      <c r="F491" s="33">
        <v>6.95</v>
      </c>
      <c r="G491">
        <v>13.11</v>
      </c>
      <c r="H491" s="162">
        <v>9</v>
      </c>
      <c r="J491" s="29">
        <v>98.633653846153848</v>
      </c>
    </row>
    <row r="492" spans="2:10">
      <c r="B492" s="31">
        <v>1220.5174254606245</v>
      </c>
      <c r="C492" s="153">
        <v>99.660167793462804</v>
      </c>
      <c r="D492" s="32">
        <f t="shared" si="11"/>
        <v>21953544.078767657</v>
      </c>
      <c r="E492" s="29">
        <v>100.96153846153847</v>
      </c>
      <c r="F492" s="33">
        <v>6.95</v>
      </c>
      <c r="G492">
        <v>13.11</v>
      </c>
      <c r="H492" s="162">
        <v>9</v>
      </c>
      <c r="J492" s="29">
        <v>100.96153846153847</v>
      </c>
    </row>
    <row r="493" spans="2:10">
      <c r="B493" s="31">
        <v>1563.2876026209367</v>
      </c>
      <c r="C493" s="153">
        <v>99.667264483829882</v>
      </c>
      <c r="D493" s="32">
        <f t="shared" si="11"/>
        <v>21955107.366370279</v>
      </c>
      <c r="E493" s="29">
        <v>105.76923076923076</v>
      </c>
      <c r="F493" s="33">
        <v>6.95</v>
      </c>
      <c r="G493">
        <v>13.11</v>
      </c>
      <c r="H493" s="162">
        <v>9</v>
      </c>
      <c r="J493" s="29">
        <v>105.76923076923076</v>
      </c>
    </row>
    <row r="494" spans="2:10">
      <c r="B494" s="31">
        <v>2827.2506898819597</v>
      </c>
      <c r="C494" s="153">
        <v>99.680099052915267</v>
      </c>
      <c r="D494" s="32">
        <f t="shared" si="11"/>
        <v>21957934.617060162</v>
      </c>
      <c r="E494" s="29">
        <v>115.08076923076923</v>
      </c>
      <c r="F494" s="33">
        <v>6.95</v>
      </c>
      <c r="G494">
        <v>13.11</v>
      </c>
      <c r="H494" s="162">
        <v>9</v>
      </c>
      <c r="J494" s="29">
        <v>115.08076923076923</v>
      </c>
    </row>
    <row r="495" spans="2:10">
      <c r="B495" s="31">
        <v>4497.3897352897175</v>
      </c>
      <c r="C495" s="153">
        <v>99.700515374491545</v>
      </c>
      <c r="D495" s="32">
        <f t="shared" si="11"/>
        <v>21962432.006795451</v>
      </c>
      <c r="E495" s="29">
        <v>115.38461538461539</v>
      </c>
      <c r="F495" s="33">
        <v>6.95</v>
      </c>
      <c r="G495">
        <v>13.11</v>
      </c>
      <c r="H495" s="162">
        <v>9</v>
      </c>
      <c r="J495" s="29">
        <v>115.38461538461539</v>
      </c>
    </row>
    <row r="496" spans="2:10">
      <c r="B496" s="31">
        <v>4047.4351781021505</v>
      </c>
      <c r="C496" s="153">
        <v>99.718889085248023</v>
      </c>
      <c r="D496" s="32">
        <f t="shared" si="11"/>
        <v>21966479.441973552</v>
      </c>
      <c r="E496" s="29">
        <v>120.19230769230769</v>
      </c>
      <c r="F496" s="33">
        <v>6.95</v>
      </c>
      <c r="G496">
        <v>13.11</v>
      </c>
      <c r="H496" s="162">
        <v>9</v>
      </c>
      <c r="J496" s="29">
        <v>120.19230769230769</v>
      </c>
    </row>
    <row r="497" spans="2:10">
      <c r="B497" s="31">
        <v>469.80074349373513</v>
      </c>
      <c r="C497" s="153">
        <v>99.721021789687825</v>
      </c>
      <c r="D497" s="32">
        <f t="shared" si="11"/>
        <v>21966949.242717046</v>
      </c>
      <c r="E497" s="29">
        <v>126.92307692307693</v>
      </c>
      <c r="F497" s="33">
        <v>6.95</v>
      </c>
      <c r="G497">
        <v>13.11</v>
      </c>
      <c r="H497" s="162">
        <v>9</v>
      </c>
      <c r="J497" s="29">
        <v>126.92307692307693</v>
      </c>
    </row>
    <row r="498" spans="2:10">
      <c r="B498" s="31">
        <v>61454.446372188679</v>
      </c>
      <c r="C498" s="153">
        <v>100.00000000000011</v>
      </c>
      <c r="D498" s="32">
        <f t="shared" si="11"/>
        <v>22028403.689089235</v>
      </c>
      <c r="E498" s="29">
        <v>138.46153846153845</v>
      </c>
      <c r="F498" s="33">
        <v>6.95</v>
      </c>
      <c r="G498">
        <v>13.11</v>
      </c>
      <c r="H498" s="162">
        <v>9</v>
      </c>
      <c r="J498" s="29">
        <v>138.46153846153845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4796-D246-4B31-A8C3-2C12483EFF77}">
  <dimension ref="C1:AA45"/>
  <sheetViews>
    <sheetView workbookViewId="0">
      <selection activeCell="I32" sqref="I32"/>
    </sheetView>
  </sheetViews>
  <sheetFormatPr defaultColWidth="9.140625" defaultRowHeight="12"/>
  <cols>
    <col min="1" max="4" width="9.140625" style="34"/>
    <col min="5" max="5" width="11.42578125" style="34" bestFit="1" customWidth="1"/>
    <col min="6" max="6" width="10.28515625" style="34" bestFit="1" customWidth="1"/>
    <col min="7" max="7" width="11.5703125" style="34" bestFit="1" customWidth="1"/>
    <col min="8" max="8" width="10.28515625" style="34" bestFit="1" customWidth="1"/>
    <col min="9" max="9" width="13.5703125" style="34" bestFit="1" customWidth="1"/>
    <col min="10" max="16384" width="9.140625" style="34"/>
  </cols>
  <sheetData>
    <row r="1" spans="3:27" ht="18" customHeight="1">
      <c r="I1" s="59"/>
    </row>
    <row r="2" spans="3:27" ht="18">
      <c r="I2" s="58"/>
      <c r="X2" s="331" t="s">
        <v>465</v>
      </c>
      <c r="Y2" s="331"/>
      <c r="Z2" s="331"/>
      <c r="AA2" s="39"/>
    </row>
    <row r="3" spans="3:27" ht="15">
      <c r="I3" s="57"/>
      <c r="X3" s="332" t="s">
        <v>466</v>
      </c>
      <c r="Y3" s="333"/>
      <c r="Z3" s="333"/>
      <c r="AA3" s="39"/>
    </row>
    <row r="4" spans="3:27" ht="15">
      <c r="E4" s="34" t="s">
        <v>17</v>
      </c>
      <c r="F4" s="34" t="s">
        <v>16</v>
      </c>
      <c r="G4" s="34" t="s">
        <v>467</v>
      </c>
      <c r="H4" s="56" t="s">
        <v>468</v>
      </c>
      <c r="I4" s="55" t="s">
        <v>469</v>
      </c>
      <c r="J4" s="34" t="s">
        <v>470</v>
      </c>
      <c r="X4" s="334" t="s">
        <v>471</v>
      </c>
      <c r="Y4" s="54" t="s">
        <v>472</v>
      </c>
      <c r="Z4" s="53">
        <v>14256785.396871716</v>
      </c>
      <c r="AA4" s="39"/>
    </row>
    <row r="5" spans="3:27" ht="30">
      <c r="C5" s="336" t="s">
        <v>5</v>
      </c>
      <c r="D5" s="336"/>
      <c r="E5" s="49">
        <v>20359.105069691814</v>
      </c>
      <c r="F5" s="47">
        <v>29825.936699999998</v>
      </c>
      <c r="G5" s="49">
        <v>33287.21025275634</v>
      </c>
      <c r="H5" s="45">
        <v>22566.8999</v>
      </c>
      <c r="I5" s="45">
        <v>25911.752632905598</v>
      </c>
      <c r="J5" s="45">
        <v>28672.167501602416</v>
      </c>
      <c r="N5" s="34">
        <f>+J5/160/13</f>
        <v>13.78469591423193</v>
      </c>
      <c r="X5" s="335"/>
      <c r="Y5" s="44" t="s">
        <v>473</v>
      </c>
      <c r="Z5" s="52">
        <v>0</v>
      </c>
      <c r="AA5" s="39"/>
    </row>
    <row r="6" spans="3:27" ht="15">
      <c r="C6" s="336" t="s">
        <v>12</v>
      </c>
      <c r="D6" s="336"/>
      <c r="E6" s="49">
        <v>21438</v>
      </c>
      <c r="F6" s="47">
        <v>25890</v>
      </c>
      <c r="G6" s="49">
        <v>27671</v>
      </c>
      <c r="H6" s="45">
        <v>22329</v>
      </c>
      <c r="I6" s="45">
        <v>25000</v>
      </c>
      <c r="J6" s="45">
        <v>25890</v>
      </c>
      <c r="K6" s="34">
        <f>+J6*0.6</f>
        <v>15534</v>
      </c>
      <c r="L6" s="34">
        <f>+K6/13/160</f>
        <v>7.4682692307692307</v>
      </c>
      <c r="X6" s="335" t="s">
        <v>5</v>
      </c>
      <c r="Y6" s="335"/>
      <c r="Z6" s="42">
        <v>28672.167501602416</v>
      </c>
      <c r="AA6" s="39"/>
    </row>
    <row r="7" spans="3:27" ht="15">
      <c r="C7" s="336" t="s">
        <v>474</v>
      </c>
      <c r="D7" s="336"/>
      <c r="E7" s="49">
        <v>4038.222267804611</v>
      </c>
      <c r="F7" s="47">
        <v>13142.267819999999</v>
      </c>
      <c r="G7" s="49">
        <v>17352.441871779964</v>
      </c>
      <c r="H7" s="45">
        <v>7866.5831500000004</v>
      </c>
      <c r="I7" s="45">
        <v>8419.1196805998788</v>
      </c>
      <c r="J7" s="45">
        <v>12808.072860290778</v>
      </c>
      <c r="X7" s="335" t="s">
        <v>12</v>
      </c>
      <c r="Y7" s="335"/>
      <c r="Z7" s="42">
        <v>25890</v>
      </c>
      <c r="AA7" s="39"/>
    </row>
    <row r="8" spans="3:27" ht="15">
      <c r="C8" s="336" t="s">
        <v>475</v>
      </c>
      <c r="D8" s="50" t="s">
        <v>476</v>
      </c>
      <c r="E8" s="49">
        <v>15205</v>
      </c>
      <c r="F8" s="47">
        <v>18767</v>
      </c>
      <c r="G8" s="49">
        <v>20548</v>
      </c>
      <c r="H8" s="45">
        <v>15205</v>
      </c>
      <c r="I8" s="45">
        <v>16986</v>
      </c>
      <c r="J8" s="45">
        <v>18767</v>
      </c>
      <c r="X8" s="335" t="s">
        <v>474</v>
      </c>
      <c r="Y8" s="335"/>
      <c r="Z8" s="51">
        <v>12808.072860290778</v>
      </c>
      <c r="AA8" s="39"/>
    </row>
    <row r="9" spans="3:27" ht="15">
      <c r="C9" s="336"/>
      <c r="D9" s="50" t="s">
        <v>477</v>
      </c>
      <c r="E9" s="49">
        <v>16986</v>
      </c>
      <c r="F9" s="47">
        <v>21438</v>
      </c>
      <c r="G9" s="49">
        <v>23219</v>
      </c>
      <c r="H9" s="45">
        <v>16986</v>
      </c>
      <c r="I9" s="45">
        <v>20548</v>
      </c>
      <c r="J9" s="45">
        <v>20548</v>
      </c>
      <c r="X9" s="335" t="s">
        <v>475</v>
      </c>
      <c r="Y9" s="43" t="s">
        <v>476</v>
      </c>
      <c r="Z9" s="42">
        <v>18767</v>
      </c>
      <c r="AA9" s="39"/>
    </row>
    <row r="10" spans="3:27" ht="15">
      <c r="C10" s="336"/>
      <c r="D10" s="50" t="s">
        <v>478</v>
      </c>
      <c r="E10" s="49">
        <v>18767</v>
      </c>
      <c r="F10" s="47">
        <v>24110</v>
      </c>
      <c r="G10" s="49">
        <v>25890</v>
      </c>
      <c r="H10" s="45">
        <v>20548</v>
      </c>
      <c r="I10" s="45">
        <v>22329</v>
      </c>
      <c r="J10" s="45">
        <v>22329</v>
      </c>
      <c r="X10" s="335"/>
      <c r="Y10" s="43" t="s">
        <v>477</v>
      </c>
      <c r="Z10" s="42">
        <v>20548</v>
      </c>
      <c r="AA10" s="39"/>
    </row>
    <row r="11" spans="3:27" ht="15">
      <c r="C11" s="336"/>
      <c r="D11" s="50" t="s">
        <v>479</v>
      </c>
      <c r="E11" s="49">
        <v>20548</v>
      </c>
      <c r="F11" s="47">
        <v>25890</v>
      </c>
      <c r="G11" s="49">
        <v>25890</v>
      </c>
      <c r="H11" s="45">
        <v>20548</v>
      </c>
      <c r="I11" s="45">
        <v>23219</v>
      </c>
      <c r="J11" s="45">
        <v>24110</v>
      </c>
      <c r="X11" s="335"/>
      <c r="Y11" s="43" t="s">
        <v>478</v>
      </c>
      <c r="Z11" s="42">
        <v>22329</v>
      </c>
      <c r="AA11" s="39"/>
    </row>
    <row r="12" spans="3:27" ht="15">
      <c r="C12" s="336"/>
      <c r="D12" s="50" t="s">
        <v>480</v>
      </c>
      <c r="E12" s="49">
        <v>21438</v>
      </c>
      <c r="F12" s="47">
        <v>25890</v>
      </c>
      <c r="G12" s="49">
        <v>27671</v>
      </c>
      <c r="H12" s="45">
        <v>22329</v>
      </c>
      <c r="I12" s="45">
        <v>25000</v>
      </c>
      <c r="J12" s="45">
        <v>25890</v>
      </c>
      <c r="X12" s="335"/>
      <c r="Y12" s="43" t="s">
        <v>479</v>
      </c>
      <c r="Z12" s="42">
        <v>24110</v>
      </c>
      <c r="AA12" s="39"/>
    </row>
    <row r="13" spans="3:27" ht="15">
      <c r="C13" s="336"/>
      <c r="D13" s="50" t="s">
        <v>481</v>
      </c>
      <c r="E13" s="49">
        <v>22329</v>
      </c>
      <c r="F13" s="47">
        <v>29738</v>
      </c>
      <c r="G13" s="49">
        <v>31869</v>
      </c>
      <c r="H13" s="45">
        <v>23219</v>
      </c>
      <c r="I13" s="45">
        <v>25890</v>
      </c>
      <c r="J13" s="45">
        <v>27671</v>
      </c>
      <c r="X13" s="335"/>
      <c r="Y13" s="43" t="s">
        <v>480</v>
      </c>
      <c r="Z13" s="42">
        <v>25890</v>
      </c>
      <c r="AA13" s="39"/>
    </row>
    <row r="14" spans="3:27" ht="15">
      <c r="C14" s="336"/>
      <c r="D14" s="50" t="s">
        <v>482</v>
      </c>
      <c r="E14" s="49">
        <v>22329</v>
      </c>
      <c r="F14" s="47">
        <v>31869</v>
      </c>
      <c r="G14" s="49">
        <v>36131</v>
      </c>
      <c r="H14" s="45">
        <v>24626</v>
      </c>
      <c r="I14" s="45">
        <v>27671</v>
      </c>
      <c r="J14" s="45">
        <v>30803</v>
      </c>
      <c r="X14" s="335"/>
      <c r="Y14" s="43" t="s">
        <v>481</v>
      </c>
      <c r="Z14" s="42">
        <v>27671</v>
      </c>
      <c r="AA14" s="39"/>
    </row>
    <row r="15" spans="3:27" ht="15">
      <c r="C15" s="336"/>
      <c r="D15" s="50" t="s">
        <v>483</v>
      </c>
      <c r="E15" s="49">
        <v>24110</v>
      </c>
      <c r="F15" s="47">
        <v>36131</v>
      </c>
      <c r="G15" s="49">
        <v>40393</v>
      </c>
      <c r="H15" s="45">
        <v>25890</v>
      </c>
      <c r="I15" s="45">
        <v>31869</v>
      </c>
      <c r="J15" s="45">
        <v>36131</v>
      </c>
      <c r="X15" s="335"/>
      <c r="Y15" s="43" t="s">
        <v>482</v>
      </c>
      <c r="Z15" s="42">
        <v>30803</v>
      </c>
      <c r="AA15" s="39"/>
    </row>
    <row r="16" spans="3:27" ht="15">
      <c r="C16" s="337"/>
      <c r="D16" s="48" t="s">
        <v>484</v>
      </c>
      <c r="E16" s="46">
        <v>24110</v>
      </c>
      <c r="F16" s="47">
        <v>44656</v>
      </c>
      <c r="G16" s="46">
        <v>51049</v>
      </c>
      <c r="H16" s="45">
        <v>29738</v>
      </c>
      <c r="I16" s="45">
        <v>36131</v>
      </c>
      <c r="J16" s="45">
        <v>40393</v>
      </c>
      <c r="N16" s="34" t="s">
        <v>485</v>
      </c>
      <c r="X16" s="335"/>
      <c r="Y16" s="43" t="s">
        <v>483</v>
      </c>
      <c r="Z16" s="42">
        <v>36131</v>
      </c>
      <c r="AA16" s="39"/>
    </row>
    <row r="17" spans="4:27" ht="15">
      <c r="X17" s="338"/>
      <c r="Y17" s="41" t="s">
        <v>484</v>
      </c>
      <c r="Z17" s="40">
        <v>40393</v>
      </c>
      <c r="AA17" s="39"/>
    </row>
    <row r="19" spans="4:27">
      <c r="E19" s="37" t="s">
        <v>17</v>
      </c>
      <c r="F19" s="37" t="s">
        <v>16</v>
      </c>
      <c r="G19" s="37" t="s">
        <v>467</v>
      </c>
      <c r="H19" s="37" t="s">
        <v>486</v>
      </c>
      <c r="I19" s="37" t="str">
        <f>+I4</f>
        <v>medie inferiori</v>
      </c>
      <c r="J19" s="37" t="str">
        <f>+J4</f>
        <v>Tutti</v>
      </c>
    </row>
    <row r="20" spans="4:27">
      <c r="D20" s="34" t="s">
        <v>5</v>
      </c>
      <c r="E20" s="38">
        <v>20359.105069691814</v>
      </c>
      <c r="F20" s="38">
        <v>29825.936699999998</v>
      </c>
      <c r="G20" s="38">
        <v>33287.21025275634</v>
      </c>
      <c r="H20" s="38">
        <v>22566.8999</v>
      </c>
      <c r="I20" s="34">
        <f>+F21*0.6</f>
        <v>15534</v>
      </c>
    </row>
    <row r="21" spans="4:27">
      <c r="D21" s="34" t="s">
        <v>12</v>
      </c>
      <c r="E21" s="38">
        <v>21438</v>
      </c>
      <c r="F21" s="38">
        <v>25890</v>
      </c>
      <c r="G21" s="38">
        <v>27671</v>
      </c>
      <c r="H21" s="38">
        <v>22329</v>
      </c>
    </row>
    <row r="22" spans="4:27">
      <c r="D22" s="34" t="s">
        <v>474</v>
      </c>
      <c r="E22" s="38">
        <v>4038.222267804611</v>
      </c>
      <c r="F22" s="38">
        <v>13142.267819999999</v>
      </c>
      <c r="G22" s="38">
        <v>17352.441871779964</v>
      </c>
      <c r="H22" s="38">
        <v>7866.5831500000004</v>
      </c>
    </row>
    <row r="23" spans="4:27">
      <c r="D23" s="34" t="s">
        <v>475</v>
      </c>
      <c r="E23" s="38"/>
      <c r="F23" s="38"/>
      <c r="G23" s="38"/>
      <c r="H23" s="38"/>
    </row>
    <row r="24" spans="4:27">
      <c r="D24" s="34" t="s">
        <v>476</v>
      </c>
      <c r="E24" s="38">
        <v>15205</v>
      </c>
      <c r="F24" s="38">
        <v>18767</v>
      </c>
      <c r="G24" s="38">
        <v>20548</v>
      </c>
      <c r="H24" s="38">
        <v>15205</v>
      </c>
      <c r="I24" s="38">
        <f t="shared" ref="I24:J32" si="0">+I8</f>
        <v>16986</v>
      </c>
      <c r="J24" s="38">
        <f t="shared" si="0"/>
        <v>18767</v>
      </c>
      <c r="K24" s="34">
        <f>+I6*0.6</f>
        <v>15000</v>
      </c>
    </row>
    <row r="25" spans="4:27">
      <c r="D25" s="34" t="s">
        <v>477</v>
      </c>
      <c r="E25" s="38">
        <v>16986</v>
      </c>
      <c r="F25" s="38">
        <v>21438</v>
      </c>
      <c r="G25" s="38">
        <v>23219</v>
      </c>
      <c r="H25" s="38">
        <v>16986</v>
      </c>
      <c r="I25" s="38">
        <f t="shared" si="0"/>
        <v>20548</v>
      </c>
      <c r="J25" s="38">
        <f t="shared" si="0"/>
        <v>20548</v>
      </c>
      <c r="K25" s="34">
        <v>15000</v>
      </c>
    </row>
    <row r="26" spans="4:27">
      <c r="D26" s="34" t="s">
        <v>478</v>
      </c>
      <c r="E26" s="38">
        <v>18767</v>
      </c>
      <c r="F26" s="38">
        <v>24110</v>
      </c>
      <c r="G26" s="38">
        <v>25890</v>
      </c>
      <c r="H26" s="38">
        <v>20548</v>
      </c>
      <c r="I26" s="38">
        <f t="shared" si="0"/>
        <v>22329</v>
      </c>
      <c r="J26" s="38">
        <f t="shared" si="0"/>
        <v>22329</v>
      </c>
      <c r="K26" s="34">
        <v>15000</v>
      </c>
    </row>
    <row r="27" spans="4:27">
      <c r="D27" s="34" t="s">
        <v>479</v>
      </c>
      <c r="E27" s="38">
        <v>20548</v>
      </c>
      <c r="F27" s="38">
        <v>25890</v>
      </c>
      <c r="G27" s="38">
        <v>25890</v>
      </c>
      <c r="H27" s="38">
        <v>20548</v>
      </c>
      <c r="I27" s="38">
        <f t="shared" si="0"/>
        <v>23219</v>
      </c>
      <c r="J27" s="38">
        <f t="shared" si="0"/>
        <v>24110</v>
      </c>
      <c r="K27" s="34">
        <v>15000</v>
      </c>
    </row>
    <row r="28" spans="4:27">
      <c r="D28" s="34" t="s">
        <v>480</v>
      </c>
      <c r="E28" s="38">
        <v>21438</v>
      </c>
      <c r="F28" s="38">
        <v>25890</v>
      </c>
      <c r="G28" s="38">
        <v>27671</v>
      </c>
      <c r="H28" s="38">
        <v>22329</v>
      </c>
      <c r="I28" s="38">
        <f t="shared" si="0"/>
        <v>25000</v>
      </c>
      <c r="J28" s="38">
        <f t="shared" si="0"/>
        <v>25890</v>
      </c>
      <c r="K28" s="34">
        <v>15000</v>
      </c>
    </row>
    <row r="29" spans="4:27">
      <c r="D29" s="34" t="s">
        <v>481</v>
      </c>
      <c r="E29" s="38">
        <v>22329</v>
      </c>
      <c r="F29" s="38">
        <v>29738</v>
      </c>
      <c r="G29" s="38">
        <v>31869</v>
      </c>
      <c r="H29" s="38">
        <v>23219</v>
      </c>
      <c r="I29" s="38">
        <f t="shared" si="0"/>
        <v>25890</v>
      </c>
      <c r="J29" s="38">
        <f t="shared" si="0"/>
        <v>27671</v>
      </c>
      <c r="K29" s="34">
        <v>15000</v>
      </c>
    </row>
    <row r="30" spans="4:27">
      <c r="D30" s="34" t="s">
        <v>482</v>
      </c>
      <c r="E30" s="38">
        <v>22329</v>
      </c>
      <c r="F30" s="38">
        <v>31869</v>
      </c>
      <c r="G30" s="38">
        <v>36131</v>
      </c>
      <c r="H30" s="38">
        <v>24626</v>
      </c>
      <c r="I30" s="38">
        <f t="shared" si="0"/>
        <v>27671</v>
      </c>
      <c r="J30" s="38">
        <f t="shared" si="0"/>
        <v>30803</v>
      </c>
      <c r="K30" s="34">
        <v>15000</v>
      </c>
    </row>
    <row r="31" spans="4:27">
      <c r="D31" s="34" t="s">
        <v>483</v>
      </c>
      <c r="E31" s="38">
        <v>24110</v>
      </c>
      <c r="F31" s="38">
        <v>36131</v>
      </c>
      <c r="G31" s="38">
        <v>40393</v>
      </c>
      <c r="H31" s="38">
        <v>25890</v>
      </c>
      <c r="I31" s="38">
        <f t="shared" si="0"/>
        <v>31869</v>
      </c>
      <c r="J31" s="38">
        <f t="shared" si="0"/>
        <v>36131</v>
      </c>
      <c r="K31" s="34">
        <v>15000</v>
      </c>
    </row>
    <row r="32" spans="4:27">
      <c r="D32" s="34" t="s">
        <v>484</v>
      </c>
      <c r="E32" s="38">
        <v>24110</v>
      </c>
      <c r="F32" s="38">
        <v>44656</v>
      </c>
      <c r="G32" s="38">
        <v>51049</v>
      </c>
      <c r="H32" s="38">
        <v>29738</v>
      </c>
      <c r="I32" s="38">
        <f t="shared" si="0"/>
        <v>36131</v>
      </c>
      <c r="J32" s="38">
        <f t="shared" si="0"/>
        <v>40393</v>
      </c>
      <c r="K32" s="34">
        <v>15000</v>
      </c>
    </row>
    <row r="33" spans="4:12">
      <c r="E33" s="37" t="s">
        <v>17</v>
      </c>
      <c r="F33" s="37" t="s">
        <v>16</v>
      </c>
      <c r="G33" s="37" t="s">
        <v>467</v>
      </c>
      <c r="H33" s="37" t="s">
        <v>486</v>
      </c>
      <c r="I33" s="37" t="s">
        <v>487</v>
      </c>
      <c r="J33" s="36" t="str">
        <f>+J19</f>
        <v>Tutti</v>
      </c>
      <c r="K33" s="34" t="str">
        <f>+D45</f>
        <v>Salario minimo</v>
      </c>
      <c r="L33" s="34" t="str">
        <f>+D44</f>
        <v>Lavoro povero</v>
      </c>
    </row>
    <row r="34" spans="4:12">
      <c r="D34" s="36" t="s">
        <v>476</v>
      </c>
      <c r="E34" s="35">
        <v>7.3100961538461533</v>
      </c>
      <c r="F34" s="35">
        <v>9.0225961538461537</v>
      </c>
      <c r="G34" s="35">
        <v>9.8788461538461529</v>
      </c>
      <c r="H34" s="35">
        <v>7.3100961538461533</v>
      </c>
      <c r="I34" s="35">
        <v>8.1663461538461526</v>
      </c>
      <c r="J34" s="35">
        <f t="shared" ref="J34:J42" si="1">+J24/13/160</f>
        <v>9.0225961538461537</v>
      </c>
      <c r="K34" s="34">
        <v>9</v>
      </c>
      <c r="L34" s="35">
        <v>7.46</v>
      </c>
    </row>
    <row r="35" spans="4:12">
      <c r="D35" s="36" t="s">
        <v>477</v>
      </c>
      <c r="E35" s="35">
        <v>8.1663461538461526</v>
      </c>
      <c r="F35" s="35">
        <v>10.30673076923077</v>
      </c>
      <c r="G35" s="35">
        <v>11.162980769230769</v>
      </c>
      <c r="H35" s="35">
        <v>8.1663461538461526</v>
      </c>
      <c r="I35" s="35">
        <v>9.8788461538461529</v>
      </c>
      <c r="J35" s="35">
        <f t="shared" si="1"/>
        <v>9.8788461538461529</v>
      </c>
      <c r="K35" s="34">
        <v>9</v>
      </c>
      <c r="L35" s="35">
        <v>7.46</v>
      </c>
    </row>
    <row r="36" spans="4:12">
      <c r="D36" s="36" t="s">
        <v>478</v>
      </c>
      <c r="E36" s="35">
        <v>9.0225961538461537</v>
      </c>
      <c r="F36" s="35">
        <v>11.591346153846153</v>
      </c>
      <c r="G36" s="35">
        <v>12.447115384615383</v>
      </c>
      <c r="H36" s="35">
        <v>9.8788461538461529</v>
      </c>
      <c r="I36" s="35">
        <v>10.735096153846154</v>
      </c>
      <c r="J36" s="35">
        <f t="shared" si="1"/>
        <v>10.735096153846154</v>
      </c>
      <c r="K36" s="34">
        <v>9</v>
      </c>
      <c r="L36" s="35">
        <v>7.46</v>
      </c>
    </row>
    <row r="37" spans="4:12">
      <c r="D37" s="36" t="s">
        <v>479</v>
      </c>
      <c r="E37" s="35">
        <v>9.8788461538461529</v>
      </c>
      <c r="F37" s="35">
        <v>12.447115384615383</v>
      </c>
      <c r="G37" s="35">
        <v>12.447115384615383</v>
      </c>
      <c r="H37" s="35">
        <v>9.8788461538461529</v>
      </c>
      <c r="I37" s="35">
        <v>11.162980769230769</v>
      </c>
      <c r="J37" s="35">
        <f t="shared" si="1"/>
        <v>11.591346153846153</v>
      </c>
      <c r="K37" s="34">
        <v>9</v>
      </c>
      <c r="L37" s="35">
        <v>7.46</v>
      </c>
    </row>
    <row r="38" spans="4:12">
      <c r="D38" s="36" t="s">
        <v>480</v>
      </c>
      <c r="E38" s="35">
        <v>10.30673076923077</v>
      </c>
      <c r="F38" s="35">
        <v>12.447115384615383</v>
      </c>
      <c r="G38" s="35">
        <v>13.303365384615384</v>
      </c>
      <c r="H38" s="35">
        <v>10.735096153846154</v>
      </c>
      <c r="I38" s="35">
        <v>12.01923076923077</v>
      </c>
      <c r="J38" s="35">
        <f t="shared" si="1"/>
        <v>12.447115384615383</v>
      </c>
      <c r="K38" s="34">
        <v>9</v>
      </c>
      <c r="L38" s="35">
        <v>7.46</v>
      </c>
    </row>
    <row r="39" spans="4:12">
      <c r="D39" s="36" t="s">
        <v>481</v>
      </c>
      <c r="E39" s="35">
        <v>10.735096153846154</v>
      </c>
      <c r="F39" s="35">
        <v>14.297115384615385</v>
      </c>
      <c r="G39" s="35">
        <v>15.321634615384616</v>
      </c>
      <c r="H39" s="35">
        <v>11.162980769230769</v>
      </c>
      <c r="I39" s="35">
        <v>12.447115384615383</v>
      </c>
      <c r="J39" s="35">
        <f t="shared" si="1"/>
        <v>13.303365384615384</v>
      </c>
      <c r="K39" s="34">
        <v>9</v>
      </c>
      <c r="L39" s="35">
        <v>7.46</v>
      </c>
    </row>
    <row r="40" spans="4:12">
      <c r="D40" s="36" t="s">
        <v>482</v>
      </c>
      <c r="E40" s="35">
        <v>10.735096153846154</v>
      </c>
      <c r="F40" s="35">
        <v>15.321634615384616</v>
      </c>
      <c r="G40" s="35">
        <v>17.370673076923076</v>
      </c>
      <c r="H40" s="35">
        <v>11.839423076923078</v>
      </c>
      <c r="I40" s="35">
        <v>13.303365384615384</v>
      </c>
      <c r="J40" s="35">
        <f t="shared" si="1"/>
        <v>14.809134615384616</v>
      </c>
      <c r="K40" s="34">
        <v>9</v>
      </c>
      <c r="L40" s="35">
        <v>7.46</v>
      </c>
    </row>
    <row r="41" spans="4:12">
      <c r="D41" s="36" t="s">
        <v>483</v>
      </c>
      <c r="E41" s="35">
        <v>11.591346153846153</v>
      </c>
      <c r="F41" s="35">
        <v>17.370673076923076</v>
      </c>
      <c r="G41" s="35">
        <v>19.419711538461538</v>
      </c>
      <c r="H41" s="35">
        <v>12.447115384615383</v>
      </c>
      <c r="I41" s="35">
        <v>15.321634615384616</v>
      </c>
      <c r="J41" s="35">
        <f t="shared" si="1"/>
        <v>17.370673076923076</v>
      </c>
      <c r="K41" s="34">
        <v>9</v>
      </c>
      <c r="L41" s="35">
        <v>7.46</v>
      </c>
    </row>
    <row r="42" spans="4:12">
      <c r="D42" s="36" t="s">
        <v>484</v>
      </c>
      <c r="E42" s="35">
        <v>11.591346153846153</v>
      </c>
      <c r="F42" s="35">
        <v>21.469230769230769</v>
      </c>
      <c r="G42" s="35">
        <v>24.542788461538461</v>
      </c>
      <c r="H42" s="35">
        <v>14.297115384615385</v>
      </c>
      <c r="I42" s="35">
        <v>17.370673076923076</v>
      </c>
      <c r="J42" s="35">
        <f t="shared" si="1"/>
        <v>19.419711538461538</v>
      </c>
      <c r="K42" s="34">
        <v>9</v>
      </c>
      <c r="L42" s="35">
        <v>7.46</v>
      </c>
    </row>
    <row r="43" spans="4:12">
      <c r="E43" s="35"/>
      <c r="F43" s="35"/>
      <c r="G43" s="35"/>
      <c r="H43" s="35"/>
      <c r="I43" s="35"/>
    </row>
    <row r="44" spans="4:12">
      <c r="D44" s="34" t="s">
        <v>4</v>
      </c>
      <c r="E44" s="35">
        <f>+($F$21*0.6)/13/160</f>
        <v>7.4682692307692307</v>
      </c>
      <c r="F44" s="35">
        <f>+($F$21*0.6)/13/160</f>
        <v>7.4682692307692307</v>
      </c>
      <c r="G44" s="35">
        <f>+($F$21*0.6)/13/160</f>
        <v>7.4682692307692307</v>
      </c>
      <c r="H44" s="35">
        <f>+($F$21*0.6)/13/160</f>
        <v>7.4682692307692307</v>
      </c>
      <c r="I44" s="35"/>
    </row>
    <row r="45" spans="4:12">
      <c r="D45" s="34" t="s">
        <v>6</v>
      </c>
      <c r="E45" s="34">
        <v>9</v>
      </c>
      <c r="F45" s="34">
        <v>9</v>
      </c>
      <c r="G45" s="34">
        <v>9</v>
      </c>
      <c r="H45" s="34">
        <v>9</v>
      </c>
    </row>
  </sheetData>
  <mergeCells count="11">
    <mergeCell ref="C8:C16"/>
    <mergeCell ref="C5:D5"/>
    <mergeCell ref="C6:D6"/>
    <mergeCell ref="C7:D7"/>
    <mergeCell ref="X9:X17"/>
    <mergeCell ref="X8:Y8"/>
    <mergeCell ref="X2:Z2"/>
    <mergeCell ref="X3:Z3"/>
    <mergeCell ref="X4:X5"/>
    <mergeCell ref="X6:Y6"/>
    <mergeCell ref="X7:Y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448D-CAB8-4A0F-A05F-CDCDF38477A6}">
  <dimension ref="A1:Y89"/>
  <sheetViews>
    <sheetView workbookViewId="0">
      <selection activeCell="N13" sqref="N13"/>
    </sheetView>
  </sheetViews>
  <sheetFormatPr defaultRowHeight="15"/>
  <cols>
    <col min="1" max="1" width="29.85546875" style="267" customWidth="1"/>
    <col min="2" max="4" width="12.42578125" style="161" bestFit="1" customWidth="1"/>
    <col min="5" max="6" width="13.5703125" style="161" bestFit="1" customWidth="1"/>
    <col min="7" max="7" width="4.7109375" style="161" customWidth="1"/>
    <col min="8" max="8" width="4.28515625" style="161" bestFit="1" customWidth="1"/>
    <col min="9" max="9" width="5.42578125" style="161" bestFit="1" customWidth="1"/>
    <col min="10" max="10" width="6.28515625" style="161" bestFit="1" customWidth="1"/>
    <col min="11" max="11" width="4.5703125" style="161" bestFit="1" customWidth="1"/>
    <col min="12" max="12" width="5.85546875" style="161" bestFit="1" customWidth="1"/>
    <col min="15" max="16" width="61.42578125" hidden="1" customWidth="1"/>
    <col min="17" max="19" width="9.28515625" hidden="1" customWidth="1"/>
    <col min="20" max="21" width="10.140625" hidden="1" customWidth="1"/>
    <col min="22" max="22" width="0" hidden="1" customWidth="1"/>
  </cols>
  <sheetData>
    <row r="1" spans="1:25">
      <c r="A1" s="339" t="s">
        <v>488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</row>
    <row r="2" spans="1:25">
      <c r="A2" s="263"/>
      <c r="B2" s="156" t="s">
        <v>489</v>
      </c>
      <c r="C2" s="156" t="s">
        <v>490</v>
      </c>
      <c r="D2" s="156" t="s">
        <v>491</v>
      </c>
      <c r="E2" s="156" t="s">
        <v>492</v>
      </c>
      <c r="F2" s="156" t="s">
        <v>14</v>
      </c>
      <c r="G2" s="157"/>
      <c r="H2" s="156" t="s">
        <v>489</v>
      </c>
      <c r="I2" s="156" t="s">
        <v>490</v>
      </c>
      <c r="J2" s="156" t="s">
        <v>491</v>
      </c>
      <c r="K2" s="156" t="s">
        <v>492</v>
      </c>
      <c r="L2" s="156" t="s">
        <v>14</v>
      </c>
      <c r="O2" s="340" t="s">
        <v>349</v>
      </c>
      <c r="P2" s="340"/>
      <c r="Q2" s="346" t="s">
        <v>493</v>
      </c>
      <c r="R2" s="347"/>
      <c r="S2" s="347"/>
      <c r="T2" s="347"/>
      <c r="U2" s="348"/>
      <c r="V2" s="164"/>
      <c r="X2" t="s">
        <v>494</v>
      </c>
      <c r="Y2" t="s">
        <v>495</v>
      </c>
    </row>
    <row r="3" spans="1:25">
      <c r="A3" s="264" t="s">
        <v>14</v>
      </c>
      <c r="B3" s="165">
        <v>3970283.1584897968</v>
      </c>
      <c r="C3" s="165">
        <v>1331286.2795310752</v>
      </c>
      <c r="D3" s="165">
        <v>2382075.8135124911</v>
      </c>
      <c r="E3" s="165">
        <v>14504196.26598567</v>
      </c>
      <c r="F3" s="165">
        <v>22187841.517518852</v>
      </c>
      <c r="G3" s="157"/>
      <c r="H3" s="159">
        <f t="shared" ref="H3:L10" si="0">+B3/$F3</f>
        <v>0.17893958523883366</v>
      </c>
      <c r="I3" s="159">
        <f t="shared" si="0"/>
        <v>6.0000711582509345E-2</v>
      </c>
      <c r="J3" s="159">
        <f t="shared" si="0"/>
        <v>0.10735951091194137</v>
      </c>
      <c r="K3" s="159">
        <f t="shared" si="0"/>
        <v>0.65370019226672382</v>
      </c>
      <c r="L3" s="159">
        <f t="shared" si="0"/>
        <v>1</v>
      </c>
      <c r="O3" s="340"/>
      <c r="P3" s="340"/>
      <c r="Q3" s="166" t="s">
        <v>496</v>
      </c>
      <c r="R3" s="167" t="s">
        <v>497</v>
      </c>
      <c r="S3" s="167" t="s">
        <v>498</v>
      </c>
      <c r="T3" s="167" t="s">
        <v>499</v>
      </c>
      <c r="U3" s="163" t="s">
        <v>14</v>
      </c>
      <c r="V3" s="164"/>
      <c r="W3" t="str">
        <f>+A3</f>
        <v>Totale</v>
      </c>
      <c r="X3" s="16">
        <f>+H3</f>
        <v>0.17893958523883366</v>
      </c>
      <c r="Y3" s="16">
        <f>+H48</f>
        <v>0.12907841059125683</v>
      </c>
    </row>
    <row r="4" spans="1:25">
      <c r="A4" s="264" t="s">
        <v>404</v>
      </c>
      <c r="G4" s="157"/>
      <c r="H4" s="159"/>
      <c r="I4" s="159"/>
      <c r="J4" s="159"/>
      <c r="K4" s="159"/>
      <c r="L4" s="159"/>
      <c r="O4" s="341"/>
      <c r="P4" s="341"/>
      <c r="Q4" s="168" t="s">
        <v>369</v>
      </c>
      <c r="R4" s="169" t="s">
        <v>369</v>
      </c>
      <c r="S4" s="169" t="s">
        <v>369</v>
      </c>
      <c r="T4" s="169" t="s">
        <v>369</v>
      </c>
      <c r="U4" s="170" t="s">
        <v>369</v>
      </c>
      <c r="V4" s="164"/>
      <c r="W4" t="str">
        <f t="shared" ref="W4:W44" si="1">+A4</f>
        <v>Genere</v>
      </c>
      <c r="X4" s="16"/>
      <c r="Y4" s="16"/>
    </row>
    <row r="5" spans="1:25">
      <c r="A5" s="264" t="s">
        <v>17</v>
      </c>
      <c r="B5" s="165">
        <v>2245019.6674552378</v>
      </c>
      <c r="C5" s="165">
        <v>744682.4350791038</v>
      </c>
      <c r="D5" s="165">
        <v>1155135.4586461191</v>
      </c>
      <c r="E5" s="165">
        <v>5258908.5996587137</v>
      </c>
      <c r="F5" s="165">
        <v>9403746.1608392429</v>
      </c>
      <c r="G5" s="157"/>
      <c r="H5" s="159">
        <f t="shared" si="0"/>
        <v>0.23873673630242692</v>
      </c>
      <c r="I5" s="159">
        <f t="shared" si="0"/>
        <v>7.9189976243748822E-2</v>
      </c>
      <c r="J5" s="159">
        <f t="shared" si="0"/>
        <v>0.12283779664922691</v>
      </c>
      <c r="K5" s="159">
        <f t="shared" si="0"/>
        <v>0.55923549080459012</v>
      </c>
      <c r="L5" s="159">
        <f t="shared" si="0"/>
        <v>1</v>
      </c>
      <c r="O5" s="349" t="s">
        <v>404</v>
      </c>
      <c r="P5" s="171" t="s">
        <v>10</v>
      </c>
      <c r="V5" s="164"/>
      <c r="W5" t="str">
        <f t="shared" si="1"/>
        <v>Donne</v>
      </c>
      <c r="X5" s="16">
        <f t="shared" ref="X5:X44" si="2">+H5</f>
        <v>0.23873673630242692</v>
      </c>
      <c r="Y5" s="16">
        <f t="shared" ref="Y5:Y44" si="3">+H50</f>
        <v>0.14324012513364026</v>
      </c>
    </row>
    <row r="6" spans="1:25">
      <c r="A6" s="264" t="s">
        <v>16</v>
      </c>
      <c r="B6" s="165">
        <v>1725263.4910345315</v>
      </c>
      <c r="C6" s="165">
        <v>586603.84445197554</v>
      </c>
      <c r="D6" s="165">
        <v>1226940.3548663752</v>
      </c>
      <c r="E6" s="165">
        <v>9245287.6663266625</v>
      </c>
      <c r="F6" s="165">
        <v>12784095.356679628</v>
      </c>
      <c r="G6" s="157"/>
      <c r="H6" s="159">
        <f t="shared" si="0"/>
        <v>0.13495389723709231</v>
      </c>
      <c r="I6" s="159">
        <f t="shared" si="0"/>
        <v>4.5885440313575096E-2</v>
      </c>
      <c r="J6" s="159">
        <f t="shared" si="0"/>
        <v>9.5973967702400215E-2</v>
      </c>
      <c r="K6" s="159">
        <f t="shared" si="0"/>
        <v>0.72318669474692587</v>
      </c>
      <c r="L6" s="159">
        <f t="shared" si="0"/>
        <v>1</v>
      </c>
      <c r="O6" s="343"/>
      <c r="P6" s="172" t="s">
        <v>13</v>
      </c>
      <c r="V6" s="164"/>
      <c r="W6" t="str">
        <f t="shared" si="1"/>
        <v>Uomini</v>
      </c>
      <c r="X6" s="16">
        <f t="shared" si="2"/>
        <v>0.13495389723709231</v>
      </c>
      <c r="Y6" s="16">
        <f t="shared" si="3"/>
        <v>0.12049826036286913</v>
      </c>
    </row>
    <row r="7" spans="1:25">
      <c r="A7" s="264" t="s">
        <v>42</v>
      </c>
      <c r="B7" s="158"/>
      <c r="C7" s="158"/>
      <c r="D7" s="158"/>
      <c r="E7" s="158"/>
      <c r="F7" s="158"/>
      <c r="G7" s="157"/>
      <c r="H7" s="159"/>
      <c r="I7" s="159"/>
      <c r="J7" s="159"/>
      <c r="K7" s="159"/>
      <c r="L7" s="159"/>
      <c r="O7" s="344"/>
      <c r="P7" s="172" t="s">
        <v>14</v>
      </c>
      <c r="V7" s="164"/>
      <c r="W7" t="str">
        <f t="shared" si="1"/>
        <v>Titolo di studio</v>
      </c>
      <c r="X7" s="16"/>
      <c r="Y7" s="16"/>
    </row>
    <row r="8" spans="1:25">
      <c r="A8" s="264" t="s">
        <v>500</v>
      </c>
      <c r="B8" s="165">
        <v>1456613.6547966448</v>
      </c>
      <c r="C8" s="165">
        <v>437318.08403287036</v>
      </c>
      <c r="D8" s="165">
        <v>760588.47904950811</v>
      </c>
      <c r="E8" s="165">
        <v>3844877.9906178829</v>
      </c>
      <c r="F8" s="165">
        <v>6499398.2084969105</v>
      </c>
      <c r="G8" s="157"/>
      <c r="H8" s="159">
        <f t="shared" si="0"/>
        <v>0.22411515775296834</v>
      </c>
      <c r="I8" s="159">
        <f t="shared" si="0"/>
        <v>6.7285934790262236E-2</v>
      </c>
      <c r="J8" s="159">
        <f t="shared" si="0"/>
        <v>0.11702444667187216</v>
      </c>
      <c r="K8" s="159">
        <f t="shared" si="0"/>
        <v>0.59157446078489662</v>
      </c>
      <c r="L8" s="159">
        <f t="shared" si="0"/>
        <v>1</v>
      </c>
      <c r="O8" s="342" t="s">
        <v>42</v>
      </c>
      <c r="P8" s="172" t="s">
        <v>438</v>
      </c>
      <c r="V8" s="164"/>
      <c r="W8" t="str">
        <f t="shared" si="1"/>
        <v>Medie</v>
      </c>
      <c r="X8" s="16">
        <f t="shared" si="2"/>
        <v>0.22411515775296834</v>
      </c>
      <c r="Y8" s="16">
        <f t="shared" si="3"/>
        <v>0.16986629948120349</v>
      </c>
    </row>
    <row r="9" spans="1:25">
      <c r="A9" s="264" t="s">
        <v>44</v>
      </c>
      <c r="B9" s="165">
        <v>1843366.6785483127</v>
      </c>
      <c r="C9" s="165">
        <v>630614.57074407896</v>
      </c>
      <c r="D9" s="165">
        <v>1160039.5478135678</v>
      </c>
      <c r="E9" s="165">
        <v>6556595.5306065306</v>
      </c>
      <c r="F9" s="165">
        <v>10190616.327712463</v>
      </c>
      <c r="G9" s="157"/>
      <c r="H9" s="159">
        <f t="shared" si="0"/>
        <v>0.18088863511968781</v>
      </c>
      <c r="I9" s="159">
        <f t="shared" si="0"/>
        <v>6.1881887264186308E-2</v>
      </c>
      <c r="J9" s="159">
        <f t="shared" si="0"/>
        <v>0.11383409113921253</v>
      </c>
      <c r="K9" s="159">
        <f t="shared" si="0"/>
        <v>0.64339538647691596</v>
      </c>
      <c r="L9" s="159">
        <f t="shared" si="0"/>
        <v>1</v>
      </c>
      <c r="O9" s="343"/>
      <c r="P9" s="172" t="s">
        <v>44</v>
      </c>
      <c r="V9" s="164"/>
      <c r="W9" t="str">
        <f t="shared" si="1"/>
        <v>Diploma</v>
      </c>
      <c r="X9" s="16">
        <f t="shared" si="2"/>
        <v>0.18088863511968781</v>
      </c>
      <c r="Y9" s="16">
        <f t="shared" si="3"/>
        <v>0.1301114441564856</v>
      </c>
    </row>
    <row r="10" spans="1:25">
      <c r="A10" s="264" t="s">
        <v>501</v>
      </c>
      <c r="B10" s="165">
        <v>670302.82514481421</v>
      </c>
      <c r="C10" s="165">
        <v>263353.62475412874</v>
      </c>
      <c r="D10" s="165">
        <v>461447.78664942132</v>
      </c>
      <c r="E10" s="165">
        <v>4102722.7447608826</v>
      </c>
      <c r="F10" s="165">
        <v>5497826.9813093198</v>
      </c>
      <c r="G10" s="157"/>
      <c r="H10" s="159">
        <f t="shared" si="0"/>
        <v>0.12192141139101109</v>
      </c>
      <c r="I10" s="159">
        <f t="shared" si="0"/>
        <v>4.7901402799585824E-2</v>
      </c>
      <c r="J10" s="159">
        <f t="shared" si="0"/>
        <v>8.3932758927878534E-2</v>
      </c>
      <c r="K10" s="159">
        <f t="shared" si="0"/>
        <v>0.74624442688151127</v>
      </c>
      <c r="L10" s="159">
        <f t="shared" si="0"/>
        <v>1</v>
      </c>
      <c r="O10" s="344"/>
      <c r="P10" s="172" t="s">
        <v>439</v>
      </c>
      <c r="V10" s="164"/>
      <c r="W10" t="str">
        <f t="shared" si="1"/>
        <v>Laurea</v>
      </c>
      <c r="X10" s="16">
        <f t="shared" si="2"/>
        <v>0.12192141139101109</v>
      </c>
      <c r="Y10" s="16">
        <f t="shared" si="3"/>
        <v>8.2453508017524865E-2</v>
      </c>
    </row>
    <row r="11" spans="1:25">
      <c r="A11" s="264" t="s">
        <v>502</v>
      </c>
      <c r="B11" s="158"/>
      <c r="C11" s="158"/>
      <c r="D11" s="158"/>
      <c r="E11" s="158"/>
      <c r="F11" s="158"/>
      <c r="G11" s="157"/>
      <c r="H11" s="159"/>
      <c r="I11" s="159"/>
      <c r="J11" s="159"/>
      <c r="K11" s="159"/>
      <c r="L11" s="159"/>
      <c r="O11" s="342" t="s">
        <v>46</v>
      </c>
      <c r="P11" s="172" t="s">
        <v>47</v>
      </c>
      <c r="V11" s="164"/>
      <c r="W11" t="str">
        <f t="shared" si="1"/>
        <v>Classe d'età</v>
      </c>
      <c r="X11" s="16"/>
      <c r="Y11" s="16"/>
    </row>
    <row r="12" spans="1:25">
      <c r="A12" s="264" t="s">
        <v>47</v>
      </c>
      <c r="B12" s="165">
        <v>703072.94725315564</v>
      </c>
      <c r="C12" s="165">
        <v>207842.668075422</v>
      </c>
      <c r="D12" s="165">
        <v>501655.36813320045</v>
      </c>
      <c r="E12" s="165">
        <v>1263050.8219612779</v>
      </c>
      <c r="F12" s="165">
        <v>2675621.8054230395</v>
      </c>
      <c r="G12" s="157"/>
      <c r="H12" s="159">
        <f t="shared" ref="H12:L28" si="4">+B12/$F12</f>
        <v>0.26276992728499371</v>
      </c>
      <c r="I12" s="159">
        <f t="shared" si="4"/>
        <v>7.768013687665408E-2</v>
      </c>
      <c r="J12" s="159">
        <f t="shared" si="4"/>
        <v>0.18749113462763259</v>
      </c>
      <c r="K12" s="159">
        <f t="shared" si="4"/>
        <v>0.4720588012107258</v>
      </c>
      <c r="L12" s="159">
        <f t="shared" si="4"/>
        <v>1</v>
      </c>
      <c r="O12" s="343"/>
      <c r="P12" s="172" t="s">
        <v>48</v>
      </c>
      <c r="V12" s="164"/>
      <c r="W12" t="str">
        <f t="shared" si="1"/>
        <v>18-29 anni</v>
      </c>
      <c r="X12" s="16">
        <f t="shared" si="2"/>
        <v>0.26276992728499371</v>
      </c>
      <c r="Y12" s="16">
        <f t="shared" si="3"/>
        <v>0.28073799574028108</v>
      </c>
    </row>
    <row r="13" spans="1:25">
      <c r="A13" s="264" t="s">
        <v>48</v>
      </c>
      <c r="B13" s="165">
        <v>1866833.2508853846</v>
      </c>
      <c r="C13" s="165">
        <v>756876.76225450647</v>
      </c>
      <c r="D13" s="165">
        <v>1056471.2206022567</v>
      </c>
      <c r="E13" s="165">
        <v>7291999.6828155713</v>
      </c>
      <c r="F13" s="165">
        <v>10972180.916557778</v>
      </c>
      <c r="G13" s="157"/>
      <c r="H13" s="159">
        <f t="shared" si="4"/>
        <v>0.17014240515011966</v>
      </c>
      <c r="I13" s="159">
        <f t="shared" si="4"/>
        <v>6.8981432953983401E-2</v>
      </c>
      <c r="J13" s="159">
        <f t="shared" si="4"/>
        <v>9.6286347138878181E-2</v>
      </c>
      <c r="K13" s="159">
        <f t="shared" si="4"/>
        <v>0.6645898147570134</v>
      </c>
      <c r="L13" s="159">
        <f t="shared" si="4"/>
        <v>1</v>
      </c>
      <c r="O13" s="344"/>
      <c r="P13" s="172" t="s">
        <v>49</v>
      </c>
      <c r="V13" s="164"/>
      <c r="W13" t="str">
        <f t="shared" si="1"/>
        <v>30-49 anni</v>
      </c>
      <c r="X13" s="16">
        <f t="shared" si="2"/>
        <v>0.17014240515011966</v>
      </c>
      <c r="Y13" s="16">
        <f t="shared" si="3"/>
        <v>0.12510423662157599</v>
      </c>
    </row>
    <row r="14" spans="1:25">
      <c r="A14" s="264" t="s">
        <v>503</v>
      </c>
      <c r="B14" s="165">
        <v>1400376.9603512289</v>
      </c>
      <c r="C14" s="165">
        <v>366566.84920114814</v>
      </c>
      <c r="D14" s="165">
        <v>823949.22477703996</v>
      </c>
      <c r="E14" s="165">
        <v>5949145.7612085221</v>
      </c>
      <c r="F14" s="165">
        <v>8540038.7955379803</v>
      </c>
      <c r="G14" s="157"/>
      <c r="H14" s="159">
        <f t="shared" si="4"/>
        <v>0.16397782186691015</v>
      </c>
      <c r="I14" s="159">
        <f t="shared" si="4"/>
        <v>4.2923323649615368E-2</v>
      </c>
      <c r="J14" s="159">
        <f t="shared" si="4"/>
        <v>9.6480735568501036E-2</v>
      </c>
      <c r="K14" s="159">
        <f t="shared" si="4"/>
        <v>0.69661811891496861</v>
      </c>
      <c r="L14" s="159">
        <f t="shared" si="4"/>
        <v>1</v>
      </c>
      <c r="O14" s="342" t="s">
        <v>504</v>
      </c>
      <c r="P14" s="173" t="s">
        <v>505</v>
      </c>
      <c r="V14" s="164"/>
      <c r="W14" t="str">
        <f t="shared" si="1"/>
        <v>50 anni e +</v>
      </c>
      <c r="X14" s="16">
        <f t="shared" si="2"/>
        <v>0.16397782186691015</v>
      </c>
      <c r="Y14" s="16">
        <f t="shared" si="3"/>
        <v>8.580313114932811E-2</v>
      </c>
    </row>
    <row r="15" spans="1:25">
      <c r="A15" s="264" t="s">
        <v>506</v>
      </c>
      <c r="B15" s="158"/>
      <c r="C15" s="158"/>
      <c r="D15" s="158"/>
      <c r="E15" s="158"/>
      <c r="F15" s="158"/>
      <c r="G15" s="157"/>
      <c r="H15" s="159"/>
      <c r="I15" s="159"/>
      <c r="J15" s="159"/>
      <c r="K15" s="159"/>
      <c r="L15" s="159"/>
      <c r="O15" s="344"/>
      <c r="P15" s="173" t="s">
        <v>496</v>
      </c>
      <c r="V15" s="164"/>
      <c r="W15" t="str">
        <f t="shared" si="1"/>
        <v>Canale di ricerca lavoro</v>
      </c>
      <c r="X15" s="16"/>
      <c r="Y15" s="16"/>
    </row>
    <row r="16" spans="1:25">
      <c r="A16" s="265" t="s">
        <v>507</v>
      </c>
      <c r="B16" s="165">
        <v>1010020.2023284046</v>
      </c>
      <c r="C16" s="165">
        <v>512807.22580674925</v>
      </c>
      <c r="D16" s="165">
        <v>806825.46110129345</v>
      </c>
      <c r="E16" s="165">
        <v>5870296.402329294</v>
      </c>
      <c r="F16" s="165">
        <v>8199949.2915657973</v>
      </c>
      <c r="G16" s="157"/>
      <c r="H16" s="159">
        <f t="shared" si="4"/>
        <v>0.12317395710815904</v>
      </c>
      <c r="I16" s="159">
        <f t="shared" si="4"/>
        <v>6.2537853293093679E-2</v>
      </c>
      <c r="J16" s="159">
        <f t="shared" si="4"/>
        <v>9.8393957378635016E-2</v>
      </c>
      <c r="K16" s="159">
        <f t="shared" si="4"/>
        <v>0.7158942322201054</v>
      </c>
      <c r="L16" s="159">
        <f t="shared" si="4"/>
        <v>1</v>
      </c>
      <c r="O16" s="342" t="s">
        <v>508</v>
      </c>
      <c r="P16" s="172" t="s">
        <v>51</v>
      </c>
      <c r="V16" s="164"/>
      <c r="W16" t="str">
        <f t="shared" si="1"/>
        <v>formale</v>
      </c>
      <c r="X16" s="16">
        <f t="shared" si="2"/>
        <v>0.12317395710815904</v>
      </c>
      <c r="Y16" s="16">
        <f t="shared" si="3"/>
        <v>9.3336332497150371E-2</v>
      </c>
    </row>
    <row r="17" spans="1:25">
      <c r="A17" s="265" t="s">
        <v>509</v>
      </c>
      <c r="B17" s="165">
        <v>2646711.0888413056</v>
      </c>
      <c r="C17" s="165">
        <v>775882.76103710791</v>
      </c>
      <c r="D17" s="165">
        <v>1484734.0626906049</v>
      </c>
      <c r="E17" s="165">
        <v>7810170.689801937</v>
      </c>
      <c r="F17" s="165">
        <v>12717498.602371059</v>
      </c>
      <c r="G17" s="157"/>
      <c r="H17" s="159">
        <f t="shared" si="4"/>
        <v>0.20811569724472789</v>
      </c>
      <c r="I17" s="159">
        <f t="shared" si="4"/>
        <v>6.1009069888354597E-2</v>
      </c>
      <c r="J17" s="159">
        <f t="shared" si="4"/>
        <v>0.11674733444938536</v>
      </c>
      <c r="K17" s="159">
        <f t="shared" si="4"/>
        <v>0.61412789841752402</v>
      </c>
      <c r="L17" s="159">
        <f t="shared" si="4"/>
        <v>1</v>
      </c>
      <c r="O17" s="344"/>
      <c r="P17" s="172" t="s">
        <v>510</v>
      </c>
      <c r="V17" s="164"/>
      <c r="W17" t="str">
        <f t="shared" si="1"/>
        <v>Informale</v>
      </c>
      <c r="X17" s="16">
        <f t="shared" si="2"/>
        <v>0.20811569724472789</v>
      </c>
      <c r="Y17" s="16">
        <f t="shared" si="3"/>
        <v>0.15677063446819092</v>
      </c>
    </row>
    <row r="18" spans="1:25">
      <c r="A18" s="265" t="s">
        <v>511</v>
      </c>
      <c r="B18" s="158"/>
      <c r="C18" s="158"/>
      <c r="D18" s="158"/>
      <c r="E18" s="158"/>
      <c r="F18" s="158"/>
      <c r="G18" s="157"/>
      <c r="H18" s="159"/>
      <c r="I18" s="159"/>
      <c r="J18" s="159"/>
      <c r="K18" s="159"/>
      <c r="L18" s="159"/>
      <c r="O18" s="342" t="s">
        <v>512</v>
      </c>
      <c r="P18" s="172" t="s">
        <v>513</v>
      </c>
      <c r="V18" s="164"/>
      <c r="W18" t="str">
        <f t="shared" si="1"/>
        <v>Occupazione</v>
      </c>
      <c r="X18" s="16"/>
      <c r="Y18" s="16"/>
    </row>
    <row r="19" spans="1:25">
      <c r="A19" s="264" t="s">
        <v>25</v>
      </c>
      <c r="B19" s="165">
        <v>2832199.4765433944</v>
      </c>
      <c r="C19" s="165">
        <v>994660.37874688813</v>
      </c>
      <c r="D19" s="165">
        <v>1809297.4614801116</v>
      </c>
      <c r="E19" s="165">
        <v>12959456.198171409</v>
      </c>
      <c r="F19" s="165">
        <v>18595613.5149418</v>
      </c>
      <c r="G19" s="157"/>
      <c r="H19" s="159">
        <f t="shared" si="4"/>
        <v>0.15230470746596705</v>
      </c>
      <c r="I19" s="159">
        <f t="shared" si="4"/>
        <v>5.3488978889976738E-2</v>
      </c>
      <c r="J19" s="159">
        <f t="shared" si="4"/>
        <v>9.7297002867171828E-2</v>
      </c>
      <c r="K19" s="159">
        <f t="shared" si="4"/>
        <v>0.69690931077688456</v>
      </c>
      <c r="L19" s="159">
        <f t="shared" si="4"/>
        <v>1</v>
      </c>
      <c r="O19" s="343"/>
      <c r="P19" s="172" t="s">
        <v>514</v>
      </c>
      <c r="V19" s="164"/>
      <c r="W19" t="str">
        <f t="shared" si="1"/>
        <v>Standard</v>
      </c>
      <c r="X19" s="16">
        <f t="shared" si="2"/>
        <v>0.15230470746596705</v>
      </c>
      <c r="Y19" s="16">
        <f t="shared" si="3"/>
        <v>0.10017881841073985</v>
      </c>
    </row>
    <row r="20" spans="1:25">
      <c r="A20" s="264" t="s">
        <v>515</v>
      </c>
      <c r="B20" s="165">
        <v>1138083.6819463775</v>
      </c>
      <c r="C20" s="165">
        <v>336625.90078418923</v>
      </c>
      <c r="D20" s="165">
        <v>572778.35203238146</v>
      </c>
      <c r="E20" s="165">
        <v>1544740.0678142156</v>
      </c>
      <c r="F20" s="165">
        <v>3592228.0025771768</v>
      </c>
      <c r="G20" s="157"/>
      <c r="H20" s="159">
        <f t="shared" si="4"/>
        <v>0.31681833144496413</v>
      </c>
      <c r="I20" s="159">
        <f t="shared" si="4"/>
        <v>9.3709502999999791E-2</v>
      </c>
      <c r="J20" s="159">
        <f t="shared" si="4"/>
        <v>0.15944933106179573</v>
      </c>
      <c r="K20" s="159">
        <f t="shared" si="4"/>
        <v>0.43002283449323669</v>
      </c>
      <c r="L20" s="159">
        <f t="shared" si="4"/>
        <v>1</v>
      </c>
      <c r="O20" s="343"/>
      <c r="P20" s="172" t="s">
        <v>516</v>
      </c>
      <c r="V20" s="164"/>
      <c r="W20" t="str">
        <f t="shared" si="1"/>
        <v>Atipici</v>
      </c>
      <c r="X20" s="16">
        <f t="shared" si="2"/>
        <v>0.31681833144496413</v>
      </c>
      <c r="Y20" s="16">
        <f t="shared" si="3"/>
        <v>0.31493448010606717</v>
      </c>
    </row>
    <row r="21" spans="1:25">
      <c r="A21" s="264" t="s">
        <v>517</v>
      </c>
      <c r="B21" s="158"/>
      <c r="C21" s="158"/>
      <c r="D21" s="158"/>
      <c r="E21" s="158"/>
      <c r="F21" s="158"/>
      <c r="G21" s="157"/>
      <c r="H21" s="159"/>
      <c r="I21" s="159"/>
      <c r="J21" s="159"/>
      <c r="K21" s="159"/>
      <c r="L21" s="159"/>
      <c r="O21" s="343"/>
      <c r="P21" s="172" t="s">
        <v>518</v>
      </c>
      <c r="V21" s="164"/>
      <c r="W21" t="str">
        <f t="shared" si="1"/>
        <v>Dimensione impresa</v>
      </c>
      <c r="X21" s="16"/>
      <c r="Y21" s="16"/>
    </row>
    <row r="22" spans="1:25">
      <c r="A22" s="264" t="s">
        <v>519</v>
      </c>
      <c r="B22" s="165">
        <v>1465282.9072071437</v>
      </c>
      <c r="C22" s="165">
        <v>290999.75761122484</v>
      </c>
      <c r="D22" s="165">
        <v>539318.58483986335</v>
      </c>
      <c r="E22" s="165">
        <v>2377538.4653165182</v>
      </c>
      <c r="F22" s="165">
        <v>4673139.714974761</v>
      </c>
      <c r="G22" s="157"/>
      <c r="H22" s="159">
        <f t="shared" si="4"/>
        <v>0.31355426898788058</v>
      </c>
      <c r="I22" s="159">
        <f t="shared" si="4"/>
        <v>6.2270716340608379E-2</v>
      </c>
      <c r="J22" s="159">
        <f t="shared" si="4"/>
        <v>0.11540818758567251</v>
      </c>
      <c r="K22" s="159">
        <f t="shared" si="4"/>
        <v>0.5087668270858362</v>
      </c>
      <c r="L22" s="159">
        <f t="shared" si="4"/>
        <v>1</v>
      </c>
      <c r="O22" s="343"/>
      <c r="P22" s="172" t="s">
        <v>520</v>
      </c>
      <c r="V22" s="164"/>
      <c r="W22" t="str">
        <f t="shared" si="1"/>
        <v>1-5 addetii</v>
      </c>
      <c r="X22" s="16">
        <f t="shared" si="2"/>
        <v>0.31355426898788058</v>
      </c>
      <c r="Y22" s="16">
        <f t="shared" si="3"/>
        <v>0.35123647598492469</v>
      </c>
    </row>
    <row r="23" spans="1:25">
      <c r="A23" s="264" t="s">
        <v>521</v>
      </c>
      <c r="B23" s="165">
        <v>686318.1011097969</v>
      </c>
      <c r="C23" s="165">
        <v>202815.16527848283</v>
      </c>
      <c r="D23" s="165">
        <v>371548.29712215008</v>
      </c>
      <c r="E23" s="165">
        <v>1450539.167500068</v>
      </c>
      <c r="F23" s="165">
        <v>2711220.7310104882</v>
      </c>
      <c r="G23" s="157"/>
      <c r="H23" s="159">
        <f t="shared" si="4"/>
        <v>0.25313988391273551</v>
      </c>
      <c r="I23" s="159">
        <f t="shared" si="4"/>
        <v>7.4805847771344094E-2</v>
      </c>
      <c r="J23" s="159">
        <f t="shared" si="4"/>
        <v>0.1370409619816059</v>
      </c>
      <c r="K23" s="159">
        <f t="shared" si="4"/>
        <v>0.53501330633431798</v>
      </c>
      <c r="L23" s="159">
        <f t="shared" si="4"/>
        <v>1</v>
      </c>
      <c r="O23" s="343"/>
      <c r="P23" s="172" t="s">
        <v>522</v>
      </c>
      <c r="V23" s="164"/>
      <c r="W23" t="str">
        <f t="shared" si="1"/>
        <v>6-10 addetii</v>
      </c>
      <c r="X23" s="16">
        <f t="shared" si="2"/>
        <v>0.25313988391273551</v>
      </c>
      <c r="Y23" s="16">
        <f t="shared" si="3"/>
        <v>0.21833556071202156</v>
      </c>
    </row>
    <row r="24" spans="1:25">
      <c r="A24" s="264" t="s">
        <v>523</v>
      </c>
      <c r="B24" s="165">
        <v>231599.9195560209</v>
      </c>
      <c r="C24" s="165">
        <v>83307.910354268315</v>
      </c>
      <c r="D24" s="165">
        <v>263165.42532711732</v>
      </c>
      <c r="E24" s="165">
        <v>762401.15117188392</v>
      </c>
      <c r="F24" s="165">
        <v>1340474.4064092895</v>
      </c>
      <c r="G24" s="157"/>
      <c r="H24" s="159">
        <f t="shared" si="4"/>
        <v>0.17277459267305553</v>
      </c>
      <c r="I24" s="159">
        <f t="shared" si="4"/>
        <v>6.2148079781264964E-2</v>
      </c>
      <c r="J24" s="159">
        <f t="shared" si="4"/>
        <v>0.19632260345205318</v>
      </c>
      <c r="K24" s="159">
        <f t="shared" si="4"/>
        <v>0.56875472409362704</v>
      </c>
      <c r="L24" s="159">
        <f t="shared" si="4"/>
        <v>1</v>
      </c>
      <c r="O24" s="344"/>
      <c r="P24" s="172" t="s">
        <v>524</v>
      </c>
      <c r="V24" s="164"/>
      <c r="W24" t="str">
        <f t="shared" si="1"/>
        <v>11-15 addetii</v>
      </c>
      <c r="X24" s="16">
        <f t="shared" si="2"/>
        <v>0.17277459267305553</v>
      </c>
      <c r="Y24" s="16">
        <f t="shared" si="3"/>
        <v>0.16474672279253849</v>
      </c>
    </row>
    <row r="25" spans="1:25">
      <c r="A25" s="264" t="s">
        <v>525</v>
      </c>
      <c r="B25" s="165">
        <v>234066.60062144662</v>
      </c>
      <c r="C25" s="165">
        <v>122677.58887417305</v>
      </c>
      <c r="D25" s="165">
        <v>185330.03879229462</v>
      </c>
      <c r="E25" s="165">
        <v>979548.58077529399</v>
      </c>
      <c r="F25" s="165">
        <v>1521622.8090632081</v>
      </c>
      <c r="G25" s="157"/>
      <c r="H25" s="159">
        <f t="shared" si="4"/>
        <v>0.15382695318924042</v>
      </c>
      <c r="I25" s="159">
        <f t="shared" si="4"/>
        <v>8.062286405242565E-2</v>
      </c>
      <c r="J25" s="159">
        <f t="shared" si="4"/>
        <v>0.12179762138712527</v>
      </c>
      <c r="K25" s="159">
        <f t="shared" si="4"/>
        <v>0.64375256137120884</v>
      </c>
      <c r="L25" s="159">
        <f t="shared" si="4"/>
        <v>1</v>
      </c>
      <c r="O25" s="342" t="s">
        <v>504</v>
      </c>
      <c r="P25" s="173" t="s">
        <v>505</v>
      </c>
      <c r="Q25" s="174">
        <v>1010020.2023284046</v>
      </c>
      <c r="R25" s="175">
        <v>512807.22580674925</v>
      </c>
      <c r="S25" s="175">
        <v>806825.46110129345</v>
      </c>
      <c r="T25" s="175">
        <v>5870296.402329294</v>
      </c>
      <c r="U25" s="176">
        <v>8199949.2915657973</v>
      </c>
      <c r="V25" s="164"/>
      <c r="W25" t="str">
        <f t="shared" si="1"/>
        <v>16-25 addetii</v>
      </c>
      <c r="X25" s="16">
        <f t="shared" si="2"/>
        <v>0.15382695318924042</v>
      </c>
      <c r="Y25" s="16">
        <f t="shared" si="3"/>
        <v>0.15718947696484725</v>
      </c>
    </row>
    <row r="26" spans="1:25">
      <c r="A26" s="264" t="s">
        <v>526</v>
      </c>
      <c r="B26" s="165">
        <v>318050.43474230304</v>
      </c>
      <c r="C26" s="165">
        <v>112559.86029605624</v>
      </c>
      <c r="D26" s="165">
        <v>212501.37625911698</v>
      </c>
      <c r="E26" s="165">
        <v>1264010.2607649886</v>
      </c>
      <c r="F26" s="165">
        <v>1907121.9320624601</v>
      </c>
      <c r="G26" s="157"/>
      <c r="H26" s="159">
        <f t="shared" si="4"/>
        <v>0.16676984800775002</v>
      </c>
      <c r="I26" s="159">
        <f t="shared" si="4"/>
        <v>5.9020799039486795E-2</v>
      </c>
      <c r="J26" s="159">
        <f t="shared" si="4"/>
        <v>0.11142516515937029</v>
      </c>
      <c r="K26" s="159">
        <f t="shared" si="4"/>
        <v>0.66278418779339543</v>
      </c>
      <c r="L26" s="159">
        <f t="shared" si="4"/>
        <v>1</v>
      </c>
      <c r="O26" s="344"/>
      <c r="P26" s="173" t="s">
        <v>496</v>
      </c>
      <c r="Q26" s="174">
        <v>2646711.0888413056</v>
      </c>
      <c r="R26" s="175">
        <v>775882.76103710791</v>
      </c>
      <c r="S26" s="175">
        <v>1484734.0626906049</v>
      </c>
      <c r="T26" s="175">
        <v>7810170.689801937</v>
      </c>
      <c r="U26" s="176">
        <v>12717498.602371059</v>
      </c>
      <c r="V26" s="164"/>
      <c r="W26" t="str">
        <f t="shared" si="1"/>
        <v>26-50 addetii</v>
      </c>
      <c r="X26" s="16">
        <f t="shared" si="2"/>
        <v>0.16676984800775002</v>
      </c>
      <c r="Y26" s="16">
        <f t="shared" si="3"/>
        <v>0.1266357298567482</v>
      </c>
    </row>
    <row r="27" spans="1:25">
      <c r="A27" s="264" t="s">
        <v>527</v>
      </c>
      <c r="B27" s="165">
        <v>225263.00816975458</v>
      </c>
      <c r="C27" s="165">
        <v>76344.899077140784</v>
      </c>
      <c r="D27" s="165">
        <v>143426.42367607463</v>
      </c>
      <c r="E27" s="165">
        <v>1068244.6039387065</v>
      </c>
      <c r="F27" s="165">
        <v>1513278.9348616735</v>
      </c>
      <c r="G27" s="157"/>
      <c r="H27" s="159">
        <f t="shared" si="4"/>
        <v>0.14885755889435251</v>
      </c>
      <c r="I27" s="159">
        <f t="shared" si="4"/>
        <v>5.0449984677887132E-2</v>
      </c>
      <c r="J27" s="159">
        <f t="shared" si="4"/>
        <v>9.4778576752728674E-2</v>
      </c>
      <c r="K27" s="159">
        <f t="shared" si="4"/>
        <v>0.70591387967503361</v>
      </c>
      <c r="L27" s="159">
        <f t="shared" si="4"/>
        <v>1</v>
      </c>
      <c r="O27" s="342" t="s">
        <v>449</v>
      </c>
      <c r="P27" s="172" t="s">
        <v>450</v>
      </c>
      <c r="Q27" s="174">
        <v>588037.89385688631</v>
      </c>
      <c r="R27" s="175">
        <v>195606.18339092025</v>
      </c>
      <c r="S27" s="175">
        <v>99736.266748917304</v>
      </c>
      <c r="T27" s="175">
        <v>402176.39693085832</v>
      </c>
      <c r="U27" s="176">
        <v>1285556.740927584</v>
      </c>
      <c r="V27" s="164"/>
      <c r="W27" t="str">
        <f t="shared" si="1"/>
        <v>51-100 addetii</v>
      </c>
      <c r="X27" s="16">
        <f t="shared" si="2"/>
        <v>0.14885755889435251</v>
      </c>
      <c r="Y27" s="16">
        <f t="shared" si="3"/>
        <v>7.3767931843247952E-2</v>
      </c>
    </row>
    <row r="28" spans="1:25">
      <c r="A28" s="268" t="s">
        <v>528</v>
      </c>
      <c r="B28" s="165">
        <v>532648.80737792444</v>
      </c>
      <c r="C28" s="165">
        <v>222251.3153659378</v>
      </c>
      <c r="D28" s="165">
        <v>329584.80817359407</v>
      </c>
      <c r="E28" s="165">
        <v>3197099.0225543571</v>
      </c>
      <c r="F28" s="165">
        <v>4281583.9534718068</v>
      </c>
      <c r="G28" s="157"/>
      <c r="H28" s="159">
        <f t="shared" si="4"/>
        <v>0.12440461594733315</v>
      </c>
      <c r="I28" s="159">
        <f t="shared" si="4"/>
        <v>5.1908666928210279E-2</v>
      </c>
      <c r="J28" s="159">
        <f t="shared" si="4"/>
        <v>7.6977308340840475E-2</v>
      </c>
      <c r="K28" s="159">
        <f t="shared" si="4"/>
        <v>0.74670940878361758</v>
      </c>
      <c r="L28" s="159">
        <f t="shared" si="4"/>
        <v>1</v>
      </c>
      <c r="O28" s="343"/>
      <c r="P28" s="172" t="s">
        <v>451</v>
      </c>
      <c r="Q28" s="174">
        <v>685411.45596383908</v>
      </c>
      <c r="R28" s="175">
        <v>219643.79701070007</v>
      </c>
      <c r="S28" s="175">
        <v>523113.81032186636</v>
      </c>
      <c r="T28" s="175">
        <v>2062242.9899051795</v>
      </c>
      <c r="U28" s="176">
        <v>3490412.0532015921</v>
      </c>
      <c r="V28" s="164"/>
      <c r="W28" t="str">
        <f t="shared" si="1"/>
        <v>+100 addetti</v>
      </c>
      <c r="X28" s="16">
        <f t="shared" si="2"/>
        <v>0.12440461594733315</v>
      </c>
      <c r="Y28" s="16">
        <f t="shared" si="3"/>
        <v>7.8371984648488408E-2</v>
      </c>
    </row>
    <row r="29" spans="1:25">
      <c r="A29" s="264" t="s">
        <v>529</v>
      </c>
      <c r="B29" s="158"/>
      <c r="C29" s="158"/>
      <c r="D29" s="158"/>
      <c r="E29" s="158"/>
      <c r="F29" s="158"/>
      <c r="G29" s="157"/>
      <c r="H29" s="159"/>
      <c r="I29" s="159"/>
      <c r="J29" s="159"/>
      <c r="K29" s="159"/>
      <c r="L29" s="159"/>
      <c r="O29" s="343"/>
      <c r="P29" s="172" t="s">
        <v>452</v>
      </c>
      <c r="Q29" s="174">
        <v>843364.40318068513</v>
      </c>
      <c r="R29" s="175">
        <v>227597.38286668522</v>
      </c>
      <c r="S29" s="175">
        <v>334870.84680671094</v>
      </c>
      <c r="T29" s="175">
        <v>3103312.7815050692</v>
      </c>
      <c r="U29" s="176">
        <v>4509145.414359157</v>
      </c>
      <c r="V29" s="164"/>
      <c r="W29" t="str">
        <f t="shared" si="1"/>
        <v>Reddito familiare mensile</v>
      </c>
      <c r="X29" s="16"/>
      <c r="Y29" s="16"/>
    </row>
    <row r="30" spans="1:25">
      <c r="A30" s="264" t="s">
        <v>530</v>
      </c>
      <c r="B30" s="165">
        <v>588037.89385688631</v>
      </c>
      <c r="C30" s="165">
        <v>195606.18339092025</v>
      </c>
      <c r="D30" s="165">
        <v>99736.266748917304</v>
      </c>
      <c r="E30" s="165">
        <v>402176.39693085832</v>
      </c>
      <c r="F30" s="165">
        <v>1285556.740927584</v>
      </c>
      <c r="G30" s="157"/>
      <c r="H30" s="159">
        <f t="shared" ref="H30:L78" si="5">+B30/$F30</f>
        <v>0.45741885607677796</v>
      </c>
      <c r="I30" s="159">
        <f t="shared" si="5"/>
        <v>0.15215678714405251</v>
      </c>
      <c r="J30" s="159">
        <f t="shared" si="5"/>
        <v>7.7582158432737344E-2</v>
      </c>
      <c r="K30" s="159">
        <f t="shared" si="5"/>
        <v>0.31284219834643073</v>
      </c>
      <c r="L30" s="159">
        <f t="shared" si="5"/>
        <v>1</v>
      </c>
      <c r="O30" s="343"/>
      <c r="P30" s="172" t="s">
        <v>453</v>
      </c>
      <c r="Q30" s="174">
        <v>1040362.5084957263</v>
      </c>
      <c r="R30" s="175">
        <v>353233.82912982441</v>
      </c>
      <c r="S30" s="175">
        <v>763565.42443462985</v>
      </c>
      <c r="T30" s="175">
        <v>3925427.5405896883</v>
      </c>
      <c r="U30" s="176">
        <v>6082589.3026499059</v>
      </c>
      <c r="V30" s="164"/>
      <c r="W30" t="str">
        <f t="shared" si="1"/>
        <v xml:space="preserve">0-1000€ </v>
      </c>
      <c r="X30" s="16">
        <f t="shared" si="2"/>
        <v>0.45741885607677796</v>
      </c>
      <c r="Y30" s="16">
        <f t="shared" si="3"/>
        <v>0.61219830369205619</v>
      </c>
    </row>
    <row r="31" spans="1:25">
      <c r="A31" s="264" t="s">
        <v>531</v>
      </c>
      <c r="B31" s="165">
        <v>685411.45596383908</v>
      </c>
      <c r="C31" s="165">
        <v>219643.79701070007</v>
      </c>
      <c r="D31" s="165">
        <v>523113.81032186636</v>
      </c>
      <c r="E31" s="165">
        <v>2062242.9899051795</v>
      </c>
      <c r="F31" s="165">
        <v>3490412.0532015921</v>
      </c>
      <c r="G31" s="157"/>
      <c r="H31" s="159">
        <f t="shared" si="5"/>
        <v>0.19636978256912194</v>
      </c>
      <c r="I31" s="159">
        <f t="shared" si="5"/>
        <v>6.2927755709882752E-2</v>
      </c>
      <c r="J31" s="159">
        <f t="shared" si="5"/>
        <v>0.14987164906276279</v>
      </c>
      <c r="K31" s="159">
        <f t="shared" si="5"/>
        <v>0.59083081265823045</v>
      </c>
      <c r="L31" s="159">
        <f t="shared" si="5"/>
        <v>1</v>
      </c>
      <c r="O31" s="343"/>
      <c r="P31" s="172" t="s">
        <v>454</v>
      </c>
      <c r="Q31" s="174">
        <v>421535.25778780383</v>
      </c>
      <c r="R31" s="175">
        <v>117330.34025744158</v>
      </c>
      <c r="S31" s="175">
        <v>389845.72155651805</v>
      </c>
      <c r="T31" s="175">
        <v>3210664.9300286956</v>
      </c>
      <c r="U31" s="176">
        <v>4139376.2496304605</v>
      </c>
      <c r="V31" s="164"/>
      <c r="W31" t="str">
        <f t="shared" si="1"/>
        <v xml:space="preserve">1.001- 1.500 € </v>
      </c>
      <c r="X31" s="16">
        <f t="shared" si="2"/>
        <v>0.19636978256912194</v>
      </c>
      <c r="Y31" s="16">
        <f t="shared" si="3"/>
        <v>0.12654745714952542</v>
      </c>
    </row>
    <row r="32" spans="1:25">
      <c r="A32" s="264" t="s">
        <v>532</v>
      </c>
      <c r="B32" s="165">
        <v>843364.40318068513</v>
      </c>
      <c r="C32" s="165">
        <v>227597.38286668522</v>
      </c>
      <c r="D32" s="165">
        <v>334870.84680671094</v>
      </c>
      <c r="E32" s="165">
        <v>3103312.7815050692</v>
      </c>
      <c r="F32" s="165">
        <v>4509145.414359157</v>
      </c>
      <c r="G32" s="157"/>
      <c r="H32" s="159">
        <f t="shared" si="5"/>
        <v>0.18703419953923678</v>
      </c>
      <c r="I32" s="159">
        <f t="shared" si="5"/>
        <v>5.0474615908795553E-2</v>
      </c>
      <c r="J32" s="159">
        <f t="shared" si="5"/>
        <v>7.4264814290603887E-2</v>
      </c>
      <c r="K32" s="159">
        <f t="shared" si="5"/>
        <v>0.68822637026136235</v>
      </c>
      <c r="L32" s="159">
        <f t="shared" si="5"/>
        <v>1</v>
      </c>
      <c r="O32" s="343"/>
      <c r="P32" s="172" t="s">
        <v>455</v>
      </c>
      <c r="Q32" s="174">
        <v>107847.41755322108</v>
      </c>
      <c r="R32" s="175">
        <v>30408.668051036904</v>
      </c>
      <c r="S32" s="175">
        <v>67664.509374312009</v>
      </c>
      <c r="T32" s="175">
        <v>694922.57052233804</v>
      </c>
      <c r="U32" s="176">
        <v>900843.16550090862</v>
      </c>
      <c r="V32" s="164"/>
      <c r="W32" t="str">
        <f t="shared" si="1"/>
        <v xml:space="preserve">1.501- 2.000 € </v>
      </c>
      <c r="X32" s="16">
        <f t="shared" si="2"/>
        <v>0.18703419953923678</v>
      </c>
      <c r="Y32" s="16">
        <f t="shared" si="3"/>
        <v>0.12661544051816018</v>
      </c>
    </row>
    <row r="33" spans="1:25">
      <c r="A33" s="264" t="s">
        <v>533</v>
      </c>
      <c r="B33" s="165">
        <v>1040362.5084957263</v>
      </c>
      <c r="C33" s="165">
        <v>353233.82912982441</v>
      </c>
      <c r="D33" s="165">
        <v>763565.42443462985</v>
      </c>
      <c r="E33" s="165">
        <v>3925427.5405896883</v>
      </c>
      <c r="F33" s="165">
        <v>6082589.3026499059</v>
      </c>
      <c r="G33" s="157"/>
      <c r="H33" s="159">
        <f t="shared" si="5"/>
        <v>0.17103941376454398</v>
      </c>
      <c r="I33" s="159">
        <f t="shared" si="5"/>
        <v>5.8072937618184509E-2</v>
      </c>
      <c r="J33" s="159">
        <f t="shared" si="5"/>
        <v>0.12553295750248653</v>
      </c>
      <c r="K33" s="159">
        <f t="shared" si="5"/>
        <v>0.64535469111477883</v>
      </c>
      <c r="L33" s="159">
        <f t="shared" si="5"/>
        <v>1</v>
      </c>
      <c r="O33" s="344"/>
      <c r="P33" s="172" t="s">
        <v>456</v>
      </c>
      <c r="Q33" s="174">
        <v>283724.22165160481</v>
      </c>
      <c r="R33" s="175">
        <v>187466.07882446781</v>
      </c>
      <c r="S33" s="175">
        <v>203279.23426954082</v>
      </c>
      <c r="T33" s="175">
        <v>1105449.0565034696</v>
      </c>
      <c r="U33" s="176">
        <v>1779918.5912490771</v>
      </c>
      <c r="V33" s="164"/>
      <c r="W33" t="str">
        <f t="shared" si="1"/>
        <v xml:space="preserve">2.001- 3.000 € </v>
      </c>
      <c r="X33" s="16">
        <f t="shared" si="2"/>
        <v>0.17103941376454398</v>
      </c>
      <c r="Y33" s="16">
        <f t="shared" si="3"/>
        <v>0.10971873297663318</v>
      </c>
    </row>
    <row r="34" spans="1:25">
      <c r="A34" s="264" t="s">
        <v>534</v>
      </c>
      <c r="B34" s="165">
        <v>421535.25778780383</v>
      </c>
      <c r="C34" s="165">
        <v>117330.34025744158</v>
      </c>
      <c r="D34" s="165">
        <v>389845.72155651805</v>
      </c>
      <c r="E34" s="165">
        <v>3210664.9300286956</v>
      </c>
      <c r="F34" s="165">
        <v>4139376.2496304605</v>
      </c>
      <c r="G34" s="157"/>
      <c r="H34" s="159">
        <f t="shared" si="5"/>
        <v>0.10183545354820936</v>
      </c>
      <c r="I34" s="159">
        <f t="shared" si="5"/>
        <v>2.8344932468488737E-2</v>
      </c>
      <c r="J34" s="159">
        <f t="shared" si="5"/>
        <v>9.4179822767094731E-2</v>
      </c>
      <c r="K34" s="159">
        <f t="shared" si="5"/>
        <v>0.77563979121620685</v>
      </c>
      <c r="L34" s="159">
        <f t="shared" si="5"/>
        <v>1</v>
      </c>
      <c r="O34" s="342" t="s">
        <v>459</v>
      </c>
      <c r="P34" s="172" t="s">
        <v>460</v>
      </c>
      <c r="V34" s="164"/>
      <c r="W34" t="str">
        <f t="shared" si="1"/>
        <v xml:space="preserve">3001- 5000 € </v>
      </c>
      <c r="X34" s="16">
        <f t="shared" si="2"/>
        <v>0.10183545354820936</v>
      </c>
      <c r="Y34" s="16">
        <f t="shared" si="3"/>
        <v>7.0440707489649271E-2</v>
      </c>
    </row>
    <row r="35" spans="1:25">
      <c r="A35" s="264" t="s">
        <v>535</v>
      </c>
      <c r="B35" s="165">
        <v>107847.41755322108</v>
      </c>
      <c r="C35" s="165">
        <v>30408.668051036904</v>
      </c>
      <c r="D35" s="165">
        <v>67664.509374312009</v>
      </c>
      <c r="E35" s="165">
        <v>694922.57052233804</v>
      </c>
      <c r="F35" s="165">
        <v>900843.16550090862</v>
      </c>
      <c r="G35" s="157"/>
      <c r="H35" s="159">
        <f t="shared" si="5"/>
        <v>0.1197183057866162</v>
      </c>
      <c r="I35" s="159">
        <f t="shared" si="5"/>
        <v>3.3755784819800835E-2</v>
      </c>
      <c r="J35" s="159">
        <f t="shared" si="5"/>
        <v>7.5112419082058027E-2</v>
      </c>
      <c r="K35" s="159">
        <f t="shared" si="5"/>
        <v>0.77141349031152429</v>
      </c>
      <c r="L35" s="159">
        <f t="shared" si="5"/>
        <v>1</v>
      </c>
      <c r="O35" s="343"/>
      <c r="P35" s="172" t="s">
        <v>461</v>
      </c>
      <c r="V35" s="164"/>
      <c r="W35" t="str">
        <f t="shared" si="1"/>
        <v xml:space="preserve">Oltre 5.000 € </v>
      </c>
      <c r="X35" s="16">
        <f t="shared" si="2"/>
        <v>0.1197183057866162</v>
      </c>
      <c r="Y35" s="16">
        <f t="shared" si="3"/>
        <v>8.193953961258886E-2</v>
      </c>
    </row>
    <row r="36" spans="1:25">
      <c r="A36" s="264" t="s">
        <v>536</v>
      </c>
      <c r="B36" s="158"/>
      <c r="C36" s="158"/>
      <c r="D36" s="158"/>
      <c r="E36" s="158"/>
      <c r="F36" s="158"/>
      <c r="G36" s="157"/>
      <c r="H36" s="159"/>
      <c r="I36" s="159"/>
      <c r="J36" s="159"/>
      <c r="K36" s="159"/>
      <c r="L36" s="159"/>
      <c r="O36" s="343"/>
      <c r="P36" s="172" t="s">
        <v>462</v>
      </c>
      <c r="V36" s="164"/>
      <c r="W36" t="str">
        <f t="shared" si="1"/>
        <v xml:space="preserve">Spese improvvise </v>
      </c>
      <c r="X36" s="16"/>
      <c r="Y36" s="16"/>
    </row>
    <row r="37" spans="1:25">
      <c r="A37" s="264" t="s">
        <v>54</v>
      </c>
      <c r="B37" s="165">
        <v>464220.63480631501</v>
      </c>
      <c r="C37" s="165">
        <v>211954.30764305129</v>
      </c>
      <c r="D37" s="165">
        <v>254352.07762023489</v>
      </c>
      <c r="E37" s="165">
        <v>1119406.0975934868</v>
      </c>
      <c r="F37" s="165">
        <v>2049933.1176630894</v>
      </c>
      <c r="G37" s="157"/>
      <c r="H37" s="159">
        <f t="shared" ref="H37:L44" si="6">+B37/$F37</f>
        <v>0.22645647841209743</v>
      </c>
      <c r="I37" s="159">
        <f t="shared" si="6"/>
        <v>0.10339571853186988</v>
      </c>
      <c r="J37" s="159">
        <f t="shared" si="6"/>
        <v>0.12407823232310848</v>
      </c>
      <c r="K37" s="159">
        <f t="shared" si="6"/>
        <v>0.5460695707329235</v>
      </c>
      <c r="L37" s="159">
        <f t="shared" si="6"/>
        <v>1</v>
      </c>
      <c r="O37" s="343"/>
      <c r="P37" s="172" t="s">
        <v>463</v>
      </c>
      <c r="V37" s="164"/>
      <c r="W37" t="str">
        <f t="shared" si="1"/>
        <v>Nessuna spesa</v>
      </c>
      <c r="X37" s="16">
        <f t="shared" si="2"/>
        <v>0.22645647841209743</v>
      </c>
      <c r="Y37" s="16">
        <f t="shared" si="3"/>
        <v>0.25369660481417927</v>
      </c>
    </row>
    <row r="38" spans="1:25">
      <c r="A38" s="264" t="s">
        <v>537</v>
      </c>
      <c r="B38" s="165">
        <v>929201.37861448084</v>
      </c>
      <c r="C38" s="165">
        <v>240852.8918029519</v>
      </c>
      <c r="D38" s="165">
        <v>328714.5904866007</v>
      </c>
      <c r="E38" s="165">
        <v>1725294.6749381272</v>
      </c>
      <c r="F38" s="165">
        <v>3224063.5358421607</v>
      </c>
      <c r="G38" s="157"/>
      <c r="H38" s="159">
        <f t="shared" si="6"/>
        <v>0.28820814735332545</v>
      </c>
      <c r="I38" s="159">
        <f t="shared" si="6"/>
        <v>7.4704759731119411E-2</v>
      </c>
      <c r="J38" s="159">
        <f t="shared" si="6"/>
        <v>0.10195661060405774</v>
      </c>
      <c r="K38" s="159">
        <f t="shared" si="6"/>
        <v>0.5351304823114974</v>
      </c>
      <c r="L38" s="159">
        <f t="shared" si="6"/>
        <v>1</v>
      </c>
      <c r="O38" s="344"/>
      <c r="P38" s="172" t="s">
        <v>464</v>
      </c>
      <c r="V38" s="164"/>
      <c r="W38" t="str">
        <f t="shared" si="1"/>
        <v>Meno di 300 Euro</v>
      </c>
      <c r="X38" s="16">
        <f t="shared" si="2"/>
        <v>0.28820814735332545</v>
      </c>
      <c r="Y38" s="16">
        <f t="shared" si="3"/>
        <v>0.20629908618583265</v>
      </c>
    </row>
    <row r="39" spans="1:25">
      <c r="A39" s="264" t="s">
        <v>538</v>
      </c>
      <c r="B39" s="165">
        <v>1054421.3434858047</v>
      </c>
      <c r="C39" s="165">
        <v>371501.39938098646</v>
      </c>
      <c r="D39" s="165">
        <v>753463.32093286794</v>
      </c>
      <c r="E39" s="165">
        <v>3423079.0440859832</v>
      </c>
      <c r="F39" s="165">
        <v>5602465.1078856466</v>
      </c>
      <c r="G39" s="157"/>
      <c r="H39" s="159">
        <f t="shared" si="6"/>
        <v>0.18820667745019481</v>
      </c>
      <c r="I39" s="159">
        <f t="shared" si="6"/>
        <v>6.6310345932915585E-2</v>
      </c>
      <c r="J39" s="159">
        <f t="shared" si="6"/>
        <v>0.13448782034757245</v>
      </c>
      <c r="K39" s="159">
        <f t="shared" si="6"/>
        <v>0.61099515626931644</v>
      </c>
      <c r="L39" s="159">
        <f t="shared" si="6"/>
        <v>1</v>
      </c>
      <c r="O39" s="342" t="s">
        <v>457</v>
      </c>
      <c r="P39" s="172" t="s">
        <v>458</v>
      </c>
      <c r="V39" s="164"/>
      <c r="W39" t="str">
        <f t="shared" si="1"/>
        <v>Tra 300 e 800 Euro</v>
      </c>
      <c r="X39" s="16">
        <f t="shared" si="2"/>
        <v>0.18820667745019481</v>
      </c>
      <c r="Y39" s="16">
        <f t="shared" si="3"/>
        <v>0.15496122858356243</v>
      </c>
    </row>
    <row r="40" spans="1:25">
      <c r="A40" s="264" t="s">
        <v>539</v>
      </c>
      <c r="B40" s="165">
        <v>728373.95429269283</v>
      </c>
      <c r="C40" s="165">
        <v>278309.24904696597</v>
      </c>
      <c r="D40" s="165">
        <v>545102.06544391159</v>
      </c>
      <c r="E40" s="165">
        <v>3019674.9209525674</v>
      </c>
      <c r="F40" s="165">
        <v>4571460.1897361428</v>
      </c>
      <c r="G40" s="157"/>
      <c r="H40" s="159">
        <f t="shared" si="6"/>
        <v>0.15933070048997483</v>
      </c>
      <c r="I40" s="159">
        <f t="shared" si="6"/>
        <v>6.0879727154099866E-2</v>
      </c>
      <c r="J40" s="159">
        <f t="shared" si="6"/>
        <v>0.11924025209008196</v>
      </c>
      <c r="K40" s="159">
        <f t="shared" si="6"/>
        <v>0.66054932026584223</v>
      </c>
      <c r="L40" s="159">
        <f t="shared" si="6"/>
        <v>1</v>
      </c>
      <c r="O40" s="345"/>
      <c r="P40" s="177" t="s">
        <v>366</v>
      </c>
      <c r="V40" s="164"/>
      <c r="W40" t="str">
        <f t="shared" si="1"/>
        <v>Tra 800 e 2.000 Euro</v>
      </c>
      <c r="X40" s="16">
        <f t="shared" si="2"/>
        <v>0.15933070048997483</v>
      </c>
      <c r="Y40" s="16">
        <f t="shared" si="3"/>
        <v>0.11268929374995774</v>
      </c>
    </row>
    <row r="41" spans="1:25">
      <c r="A41" s="264" t="s">
        <v>540</v>
      </c>
      <c r="B41" s="165">
        <v>794065.84729047481</v>
      </c>
      <c r="C41" s="165">
        <v>228668.43165712044</v>
      </c>
      <c r="D41" s="165">
        <v>500443.75902888156</v>
      </c>
      <c r="E41" s="165">
        <v>5216741.5284151435</v>
      </c>
      <c r="F41" s="165">
        <v>6739919.5663916422</v>
      </c>
      <c r="G41" s="157"/>
      <c r="H41" s="159">
        <f t="shared" si="6"/>
        <v>0.11781532991136194</v>
      </c>
      <c r="I41" s="159">
        <f t="shared" si="6"/>
        <v>3.3927471894081206E-2</v>
      </c>
      <c r="J41" s="159">
        <f t="shared" si="6"/>
        <v>7.4250701970439786E-2</v>
      </c>
      <c r="K41" s="159">
        <f t="shared" si="6"/>
        <v>0.77400649622411377</v>
      </c>
      <c r="L41" s="159">
        <f t="shared" si="6"/>
        <v>1</v>
      </c>
      <c r="W41" t="str">
        <f t="shared" si="1"/>
        <v>Oltre 2.000 Euro</v>
      </c>
      <c r="X41" s="16">
        <f t="shared" si="2"/>
        <v>0.11781532991136194</v>
      </c>
      <c r="Y41" s="16">
        <f t="shared" si="3"/>
        <v>5.294319129039033E-2</v>
      </c>
    </row>
    <row r="42" spans="1:25">
      <c r="A42" s="264" t="s">
        <v>541</v>
      </c>
      <c r="B42" s="160"/>
      <c r="C42" s="160"/>
      <c r="D42" s="160"/>
      <c r="E42" s="160"/>
      <c r="F42" s="160"/>
      <c r="G42" s="157"/>
      <c r="H42" s="159"/>
      <c r="I42" s="159"/>
      <c r="J42" s="159"/>
      <c r="K42" s="159"/>
      <c r="L42" s="159"/>
      <c r="W42" t="str">
        <f t="shared" si="1"/>
        <v>Cure mediche</v>
      </c>
      <c r="X42" s="16"/>
      <c r="Y42" s="16"/>
    </row>
    <row r="43" spans="1:25">
      <c r="A43" s="264" t="s">
        <v>425</v>
      </c>
      <c r="B43" s="165">
        <v>1051539.9890163841</v>
      </c>
      <c r="C43" s="165">
        <v>324127.67631814099</v>
      </c>
      <c r="D43" s="165">
        <v>505694.45207167073</v>
      </c>
      <c r="E43" s="165">
        <v>2381364.9068982452</v>
      </c>
      <c r="F43" s="165">
        <v>4262727.0243044486</v>
      </c>
      <c r="G43" s="157"/>
      <c r="H43" s="159">
        <f t="shared" si="6"/>
        <v>0.24668246008268954</v>
      </c>
      <c r="I43" s="159">
        <f t="shared" si="6"/>
        <v>7.6037633765917503E-2</v>
      </c>
      <c r="J43" s="159">
        <f t="shared" si="6"/>
        <v>0.1186316761989199</v>
      </c>
      <c r="K43" s="159">
        <f t="shared" si="6"/>
        <v>0.55864822995247132</v>
      </c>
      <c r="L43" s="159">
        <f t="shared" si="6"/>
        <v>1</v>
      </c>
      <c r="W43" t="str">
        <f t="shared" si="1"/>
        <v>Posticipate</v>
      </c>
      <c r="X43" s="16">
        <f t="shared" si="2"/>
        <v>0.24668246008268954</v>
      </c>
      <c r="Y43" s="16">
        <f t="shared" si="3"/>
        <v>0.19576212749703689</v>
      </c>
    </row>
    <row r="44" spans="1:25">
      <c r="A44" s="264" t="s">
        <v>542</v>
      </c>
      <c r="B44" s="165">
        <v>2918743.1694734022</v>
      </c>
      <c r="C44" s="165">
        <v>1007158.6032129392</v>
      </c>
      <c r="D44" s="165">
        <v>1876381.3614408192</v>
      </c>
      <c r="E44" s="165">
        <v>12122831.359087352</v>
      </c>
      <c r="F44" s="165">
        <v>17925114.493214592</v>
      </c>
      <c r="G44" s="157"/>
      <c r="H44" s="159">
        <f t="shared" si="6"/>
        <v>0.16282982017092659</v>
      </c>
      <c r="I44" s="159">
        <f t="shared" si="6"/>
        <v>5.6187010888783501E-2</v>
      </c>
      <c r="J44" s="159">
        <f t="shared" si="6"/>
        <v>0.10467890523941191</v>
      </c>
      <c r="K44" s="159">
        <f t="shared" si="6"/>
        <v>0.67630426370087349</v>
      </c>
      <c r="L44" s="159">
        <f t="shared" si="6"/>
        <v>1</v>
      </c>
      <c r="W44" t="str">
        <f t="shared" si="1"/>
        <v>Eseguite</v>
      </c>
      <c r="X44" s="16">
        <f t="shared" si="2"/>
        <v>0.16282982017092659</v>
      </c>
      <c r="Y44" s="16">
        <f t="shared" si="3"/>
        <v>0.11679592094216075</v>
      </c>
    </row>
    <row r="45" spans="1:25">
      <c r="A45" s="266"/>
      <c r="B45" s="157"/>
      <c r="C45" s="157"/>
      <c r="D45" s="157"/>
      <c r="E45" s="157"/>
      <c r="F45" s="157"/>
      <c r="G45" s="157"/>
      <c r="H45" s="159"/>
      <c r="I45" s="159"/>
      <c r="J45" s="159"/>
      <c r="K45" s="159"/>
      <c r="L45" s="159"/>
    </row>
    <row r="46" spans="1:25">
      <c r="A46" s="339" t="s">
        <v>543</v>
      </c>
      <c r="B46" s="339"/>
      <c r="C46" s="339"/>
      <c r="D46" s="339"/>
      <c r="E46" s="339"/>
      <c r="F46" s="339"/>
      <c r="G46" s="339"/>
      <c r="H46" s="339"/>
      <c r="I46" s="339"/>
      <c r="J46" s="339"/>
      <c r="K46" s="339"/>
      <c r="L46" s="339"/>
    </row>
    <row r="47" spans="1:25">
      <c r="A47" s="263"/>
      <c r="B47" s="156" t="s">
        <v>544</v>
      </c>
      <c r="C47" s="156" t="s">
        <v>545</v>
      </c>
      <c r="D47" s="156" t="s">
        <v>546</v>
      </c>
      <c r="E47" s="156" t="s">
        <v>547</v>
      </c>
      <c r="F47" s="156" t="s">
        <v>14</v>
      </c>
      <c r="G47" s="157"/>
      <c r="H47" s="156" t="s">
        <v>544</v>
      </c>
      <c r="I47" s="156" t="s">
        <v>545</v>
      </c>
      <c r="J47" s="156" t="s">
        <v>546</v>
      </c>
      <c r="K47" s="156" t="s">
        <v>547</v>
      </c>
      <c r="L47" s="156" t="s">
        <v>14</v>
      </c>
    </row>
    <row r="48" spans="1:25">
      <c r="A48" s="264" t="s">
        <v>14</v>
      </c>
      <c r="B48" s="158">
        <v>1856178.4846513399</v>
      </c>
      <c r="C48" s="158">
        <v>1423675.9355876036</v>
      </c>
      <c r="D48" s="158">
        <v>2534532.8018032368</v>
      </c>
      <c r="E48" s="158">
        <v>8565852.4799256194</v>
      </c>
      <c r="F48" s="158">
        <v>14380239.701968167</v>
      </c>
      <c r="G48" s="157"/>
      <c r="H48" s="159">
        <f t="shared" si="5"/>
        <v>0.12907841059125683</v>
      </c>
      <c r="I48" s="159">
        <f t="shared" si="5"/>
        <v>9.9002239537964776E-2</v>
      </c>
      <c r="J48" s="159">
        <f t="shared" si="5"/>
        <v>0.17625108164618045</v>
      </c>
      <c r="K48" s="159">
        <f t="shared" si="5"/>
        <v>0.59566826822457242</v>
      </c>
      <c r="L48" s="159">
        <f t="shared" si="5"/>
        <v>1</v>
      </c>
    </row>
    <row r="49" spans="1:12">
      <c r="A49" s="264" t="s">
        <v>404</v>
      </c>
      <c r="B49" s="158"/>
      <c r="C49" s="158"/>
      <c r="D49" s="158"/>
      <c r="E49" s="158"/>
      <c r="F49" s="158"/>
      <c r="G49" s="157"/>
      <c r="H49" s="159"/>
      <c r="I49" s="159"/>
      <c r="J49" s="159"/>
      <c r="K49" s="159"/>
      <c r="L49" s="159"/>
    </row>
    <row r="50" spans="1:12">
      <c r="A50" s="264" t="s">
        <v>17</v>
      </c>
      <c r="B50" s="158">
        <v>777140.66772945772</v>
      </c>
      <c r="C50" s="158">
        <v>715181.44055383559</v>
      </c>
      <c r="D50" s="158">
        <v>1172795.388706032</v>
      </c>
      <c r="E50" s="158">
        <v>2760322.2462698058</v>
      </c>
      <c r="F50" s="158">
        <v>5425439.7432590937</v>
      </c>
      <c r="G50" s="157"/>
      <c r="H50" s="159">
        <f t="shared" ref="H50:L51" si="7">+B50/$F50</f>
        <v>0.14324012513364026</v>
      </c>
      <c r="I50" s="159">
        <f t="shared" si="7"/>
        <v>0.1318199951335598</v>
      </c>
      <c r="J50" s="159">
        <f t="shared" si="7"/>
        <v>0.21616595966496291</v>
      </c>
      <c r="K50" s="159">
        <f t="shared" si="7"/>
        <v>0.50877392006784394</v>
      </c>
      <c r="L50" s="159">
        <f t="shared" si="7"/>
        <v>1</v>
      </c>
    </row>
    <row r="51" spans="1:12">
      <c r="A51" s="264" t="s">
        <v>16</v>
      </c>
      <c r="B51" s="158">
        <v>1079037.8169218886</v>
      </c>
      <c r="C51" s="158">
        <v>708494.49503377441</v>
      </c>
      <c r="D51" s="158">
        <v>1361737.4130972079</v>
      </c>
      <c r="E51" s="158">
        <v>5805530.2336557508</v>
      </c>
      <c r="F51" s="158">
        <v>8954799.958708683</v>
      </c>
      <c r="G51" s="157"/>
      <c r="H51" s="159">
        <f t="shared" si="7"/>
        <v>0.12049826036286913</v>
      </c>
      <c r="I51" s="159">
        <f t="shared" si="7"/>
        <v>7.9118963941204781E-2</v>
      </c>
      <c r="J51" s="159">
        <f t="shared" si="7"/>
        <v>0.15206787637650096</v>
      </c>
      <c r="K51" s="159">
        <f t="shared" si="7"/>
        <v>0.64831489931941833</v>
      </c>
      <c r="L51" s="159">
        <f t="shared" si="7"/>
        <v>1</v>
      </c>
    </row>
    <row r="52" spans="1:12">
      <c r="A52" s="264" t="s">
        <v>42</v>
      </c>
      <c r="B52" s="158"/>
      <c r="C52" s="158"/>
      <c r="D52" s="158"/>
      <c r="E52" s="158"/>
      <c r="F52" s="158"/>
      <c r="G52" s="157"/>
      <c r="H52" s="159"/>
      <c r="I52" s="159"/>
      <c r="J52" s="159"/>
      <c r="K52" s="159"/>
      <c r="L52" s="159"/>
    </row>
    <row r="53" spans="1:12">
      <c r="A53" s="264" t="s">
        <v>500</v>
      </c>
      <c r="B53" s="158">
        <v>686076.81843384926</v>
      </c>
      <c r="C53" s="158">
        <v>457189.79477231298</v>
      </c>
      <c r="D53" s="158">
        <v>820047.73862340522</v>
      </c>
      <c r="E53" s="158">
        <v>2075608.145035486</v>
      </c>
      <c r="F53" s="158">
        <v>4038922.4968650532</v>
      </c>
      <c r="G53" s="157"/>
      <c r="H53" s="159">
        <f t="shared" si="5"/>
        <v>0.16986629948120349</v>
      </c>
      <c r="I53" s="159">
        <f t="shared" si="5"/>
        <v>0.11319598113783474</v>
      </c>
      <c r="J53" s="159">
        <f t="shared" si="5"/>
        <v>0.20303626505829539</v>
      </c>
      <c r="K53" s="159">
        <f t="shared" si="5"/>
        <v>0.51390145432266643</v>
      </c>
      <c r="L53" s="159">
        <f t="shared" si="5"/>
        <v>1</v>
      </c>
    </row>
    <row r="54" spans="1:12">
      <c r="A54" s="264" t="s">
        <v>44</v>
      </c>
      <c r="B54" s="158">
        <v>866602.09063780389</v>
      </c>
      <c r="C54" s="158">
        <v>739314.47846417257</v>
      </c>
      <c r="D54" s="158">
        <v>1235789.3085059072</v>
      </c>
      <c r="E54" s="158">
        <v>3818754.2860310338</v>
      </c>
      <c r="F54" s="158">
        <v>6660460.1636389326</v>
      </c>
      <c r="G54" s="157"/>
      <c r="H54" s="159">
        <f t="shared" si="5"/>
        <v>0.1301114441564856</v>
      </c>
      <c r="I54" s="159">
        <f t="shared" si="5"/>
        <v>0.11100051052031955</v>
      </c>
      <c r="J54" s="159">
        <f t="shared" si="5"/>
        <v>0.18554113051413185</v>
      </c>
      <c r="K54" s="159">
        <f t="shared" si="5"/>
        <v>0.57334691480906075</v>
      </c>
      <c r="L54" s="159">
        <f t="shared" si="5"/>
        <v>1</v>
      </c>
    </row>
    <row r="55" spans="1:12">
      <c r="A55" s="264" t="s">
        <v>501</v>
      </c>
      <c r="B55" s="158">
        <v>303499.57557969209</v>
      </c>
      <c r="C55" s="158">
        <v>227171.66235112373</v>
      </c>
      <c r="D55" s="158">
        <v>478695.75467393221</v>
      </c>
      <c r="E55" s="158">
        <v>2671490.0488590044</v>
      </c>
      <c r="F55" s="158">
        <v>3680857.0414637248</v>
      </c>
      <c r="G55" s="157"/>
      <c r="H55" s="159">
        <f t="shared" si="5"/>
        <v>8.2453508017524865E-2</v>
      </c>
      <c r="I55" s="159">
        <f t="shared" si="5"/>
        <v>6.1717056596359128E-2</v>
      </c>
      <c r="J55" s="159">
        <f t="shared" si="5"/>
        <v>0.13005008053330283</v>
      </c>
      <c r="K55" s="159">
        <f t="shared" si="5"/>
        <v>0.72577935485282064</v>
      </c>
      <c r="L55" s="159">
        <f t="shared" si="5"/>
        <v>1</v>
      </c>
    </row>
    <row r="56" spans="1:12">
      <c r="A56" s="264" t="s">
        <v>502</v>
      </c>
      <c r="B56" s="158"/>
      <c r="C56" s="158"/>
      <c r="D56" s="158"/>
      <c r="E56" s="158"/>
      <c r="F56" s="158"/>
      <c r="G56" s="157"/>
      <c r="H56" s="159"/>
      <c r="I56" s="159"/>
      <c r="J56" s="159"/>
      <c r="K56" s="159"/>
      <c r="L56" s="159"/>
    </row>
    <row r="57" spans="1:12">
      <c r="A57" s="264" t="s">
        <v>47</v>
      </c>
      <c r="B57" s="158">
        <v>491814.94639551494</v>
      </c>
      <c r="C57" s="158">
        <v>365711.91195931903</v>
      </c>
      <c r="D57" s="158">
        <v>353639.88079938473</v>
      </c>
      <c r="E57" s="158">
        <v>540697.82445300405</v>
      </c>
      <c r="F57" s="158">
        <v>1751864.5636072266</v>
      </c>
      <c r="G57" s="157"/>
      <c r="H57" s="159">
        <f t="shared" si="5"/>
        <v>0.28073799574028108</v>
      </c>
      <c r="I57" s="159">
        <f t="shared" si="5"/>
        <v>0.20875581340962199</v>
      </c>
      <c r="J57" s="159">
        <f t="shared" si="5"/>
        <v>0.20186485196733042</v>
      </c>
      <c r="K57" s="159">
        <f t="shared" si="5"/>
        <v>0.30864133888276429</v>
      </c>
      <c r="L57" s="159">
        <f t="shared" si="5"/>
        <v>1</v>
      </c>
    </row>
    <row r="58" spans="1:12">
      <c r="A58" s="264" t="s">
        <v>48</v>
      </c>
      <c r="B58" s="158">
        <v>893879.35680429544</v>
      </c>
      <c r="C58" s="158">
        <v>610780.82534744288</v>
      </c>
      <c r="D58" s="158">
        <v>1281791.1492614145</v>
      </c>
      <c r="E58" s="158">
        <v>4358625.2938346369</v>
      </c>
      <c r="F58" s="158">
        <v>7145076.625247824</v>
      </c>
      <c r="G58" s="157"/>
      <c r="H58" s="159">
        <f t="shared" si="5"/>
        <v>0.12510423662157599</v>
      </c>
      <c r="I58" s="159">
        <f t="shared" si="5"/>
        <v>8.5482753703324796E-2</v>
      </c>
      <c r="J58" s="159">
        <f t="shared" si="5"/>
        <v>0.17939501792494159</v>
      </c>
      <c r="K58" s="159">
        <f t="shared" si="5"/>
        <v>0.61001799175015281</v>
      </c>
      <c r="L58" s="159">
        <f t="shared" si="5"/>
        <v>1</v>
      </c>
    </row>
    <row r="59" spans="1:12">
      <c r="A59" s="264" t="s">
        <v>503</v>
      </c>
      <c r="B59" s="158">
        <v>470484.18145152717</v>
      </c>
      <c r="C59" s="158">
        <v>447183.19828084699</v>
      </c>
      <c r="D59" s="158">
        <v>899101.77174244716</v>
      </c>
      <c r="E59" s="158">
        <v>3666529.3616378834</v>
      </c>
      <c r="F59" s="158">
        <v>5483298.5131127276</v>
      </c>
      <c r="G59" s="157"/>
      <c r="H59" s="159">
        <f t="shared" si="5"/>
        <v>8.580313114932811E-2</v>
      </c>
      <c r="I59" s="159">
        <f t="shared" si="5"/>
        <v>8.1553684741302285E-2</v>
      </c>
      <c r="J59" s="159">
        <f t="shared" si="5"/>
        <v>0.16397096922451707</v>
      </c>
      <c r="K59" s="159">
        <f t="shared" si="5"/>
        <v>0.6686722148848484</v>
      </c>
      <c r="L59" s="159">
        <f t="shared" si="5"/>
        <v>1</v>
      </c>
    </row>
    <row r="60" spans="1:12">
      <c r="A60" s="264" t="s">
        <v>506</v>
      </c>
      <c r="B60" s="158"/>
      <c r="C60" s="158"/>
      <c r="D60" s="158"/>
      <c r="E60" s="158"/>
      <c r="F60" s="158"/>
      <c r="G60" s="157"/>
      <c r="H60" s="159"/>
      <c r="I60" s="159"/>
      <c r="J60" s="159"/>
      <c r="K60" s="159"/>
      <c r="L60" s="159"/>
    </row>
    <row r="61" spans="1:12">
      <c r="A61" s="265" t="s">
        <v>507</v>
      </c>
      <c r="B61" s="158">
        <v>588804.12891680794</v>
      </c>
      <c r="C61" s="158">
        <v>563080.57118043781</v>
      </c>
      <c r="D61" s="158">
        <v>1199195.8458296629</v>
      </c>
      <c r="E61" s="158">
        <v>3957332.4071402401</v>
      </c>
      <c r="F61" s="158">
        <v>6308412.9530671733</v>
      </c>
      <c r="G61" s="157"/>
      <c r="H61" s="159">
        <f t="shared" si="5"/>
        <v>9.3336332497150371E-2</v>
      </c>
      <c r="I61" s="159">
        <f t="shared" si="5"/>
        <v>8.9258673357245258E-2</v>
      </c>
      <c r="J61" s="159">
        <f t="shared" si="5"/>
        <v>0.19009469651897304</v>
      </c>
      <c r="K61" s="159">
        <f t="shared" si="5"/>
        <v>0.62731029762662738</v>
      </c>
      <c r="L61" s="159">
        <f t="shared" si="5"/>
        <v>1</v>
      </c>
    </row>
    <row r="62" spans="1:12">
      <c r="A62" s="265" t="s">
        <v>509</v>
      </c>
      <c r="B62" s="158">
        <v>1157859.4234591303</v>
      </c>
      <c r="C62" s="158">
        <v>801313.41643457487</v>
      </c>
      <c r="D62" s="158">
        <v>1231000.4638338219</v>
      </c>
      <c r="E62" s="158">
        <v>4195517.4373153066</v>
      </c>
      <c r="F62" s="158">
        <v>7385690.7410428468</v>
      </c>
      <c r="G62" s="157"/>
      <c r="H62" s="159">
        <f t="shared" si="5"/>
        <v>0.15677063446819092</v>
      </c>
      <c r="I62" s="159">
        <f t="shared" si="5"/>
        <v>0.10849539258144335</v>
      </c>
      <c r="J62" s="159">
        <f t="shared" si="5"/>
        <v>0.16667370825494474</v>
      </c>
      <c r="K62" s="159">
        <f t="shared" si="5"/>
        <v>0.56806026469541926</v>
      </c>
      <c r="L62" s="159">
        <f t="shared" si="5"/>
        <v>1</v>
      </c>
    </row>
    <row r="63" spans="1:12">
      <c r="A63" s="265" t="s">
        <v>511</v>
      </c>
      <c r="B63" s="158"/>
      <c r="C63" s="158"/>
      <c r="D63" s="158"/>
      <c r="E63" s="158"/>
      <c r="F63" s="158"/>
      <c r="G63" s="157"/>
      <c r="H63" s="159"/>
      <c r="I63" s="159"/>
      <c r="J63" s="159"/>
      <c r="K63" s="159"/>
      <c r="L63" s="159"/>
    </row>
    <row r="64" spans="1:12">
      <c r="A64" s="264" t="s">
        <v>25</v>
      </c>
      <c r="B64" s="158">
        <v>1246735.0138493949</v>
      </c>
      <c r="C64" s="158">
        <v>1079035.994556671</v>
      </c>
      <c r="D64" s="158">
        <v>2154305.1324730352</v>
      </c>
      <c r="E64" s="158">
        <v>7965019.8747044839</v>
      </c>
      <c r="F64" s="158">
        <v>12445096.015583834</v>
      </c>
      <c r="G64" s="157"/>
      <c r="H64" s="159">
        <f t="shared" si="5"/>
        <v>0.10017881841073985</v>
      </c>
      <c r="I64" s="159">
        <f t="shared" si="5"/>
        <v>8.6703709895487729E-2</v>
      </c>
      <c r="J64" s="159">
        <f t="shared" si="5"/>
        <v>0.17310474180154173</v>
      </c>
      <c r="K64" s="159">
        <f t="shared" si="5"/>
        <v>0.6400127298922107</v>
      </c>
      <c r="L64" s="159">
        <f t="shared" si="5"/>
        <v>1</v>
      </c>
    </row>
    <row r="65" spans="1:12">
      <c r="A65" s="264" t="s">
        <v>515</v>
      </c>
      <c r="B65" s="158">
        <v>609443.47080194997</v>
      </c>
      <c r="C65" s="158">
        <v>344639.94103093777</v>
      </c>
      <c r="D65" s="158">
        <v>380227.66933020623</v>
      </c>
      <c r="E65" s="158">
        <v>600832.6052211246</v>
      </c>
      <c r="F65" s="158">
        <v>1935143.6863842115</v>
      </c>
      <c r="G65" s="157"/>
      <c r="H65" s="159">
        <f t="shared" si="5"/>
        <v>0.31493448010606717</v>
      </c>
      <c r="I65" s="159">
        <f t="shared" si="5"/>
        <v>0.17809527192003638</v>
      </c>
      <c r="J65" s="159">
        <f t="shared" si="5"/>
        <v>0.19648549717807065</v>
      </c>
      <c r="K65" s="159">
        <f t="shared" si="5"/>
        <v>0.31048475079582943</v>
      </c>
      <c r="L65" s="159">
        <f t="shared" si="5"/>
        <v>1</v>
      </c>
    </row>
    <row r="66" spans="1:12">
      <c r="A66" s="264" t="s">
        <v>517</v>
      </c>
      <c r="B66" s="158"/>
      <c r="C66" s="158"/>
      <c r="D66" s="158"/>
      <c r="E66" s="158"/>
      <c r="F66" s="158"/>
      <c r="G66" s="157"/>
      <c r="H66" s="159"/>
      <c r="I66" s="159"/>
      <c r="J66" s="159"/>
      <c r="K66" s="159"/>
      <c r="L66" s="159"/>
    </row>
    <row r="67" spans="1:12">
      <c r="A67" s="264" t="s">
        <v>519</v>
      </c>
      <c r="B67" s="158">
        <v>432183.25248756987</v>
      </c>
      <c r="C67" s="158">
        <v>139541.29553989376</v>
      </c>
      <c r="D67" s="158">
        <v>205857.50128985773</v>
      </c>
      <c r="E67" s="158">
        <v>452880.28030165395</v>
      </c>
      <c r="F67" s="158">
        <v>1230462.3296189758</v>
      </c>
      <c r="G67" s="157"/>
      <c r="H67" s="159">
        <f t="shared" si="5"/>
        <v>0.35123647598492469</v>
      </c>
      <c r="I67" s="159">
        <f t="shared" si="5"/>
        <v>0.11340558112258832</v>
      </c>
      <c r="J67" s="159">
        <f t="shared" si="5"/>
        <v>0.16730093748875957</v>
      </c>
      <c r="K67" s="159">
        <f t="shared" si="5"/>
        <v>0.36805700540372704</v>
      </c>
      <c r="L67" s="159">
        <f t="shared" si="5"/>
        <v>1</v>
      </c>
    </row>
    <row r="68" spans="1:12">
      <c r="A68" s="264" t="s">
        <v>521</v>
      </c>
      <c r="B68" s="158">
        <v>318837.39659690723</v>
      </c>
      <c r="C68" s="158">
        <v>197160.62062433086</v>
      </c>
      <c r="D68" s="158">
        <v>323593.21656662063</v>
      </c>
      <c r="E68" s="158">
        <v>620717.82240589953</v>
      </c>
      <c r="F68" s="158">
        <v>1460309.0561937583</v>
      </c>
      <c r="G68" s="157"/>
      <c r="H68" s="159">
        <f t="shared" si="5"/>
        <v>0.21833556071202156</v>
      </c>
      <c r="I68" s="159">
        <f t="shared" si="5"/>
        <v>0.13501294112235579</v>
      </c>
      <c r="J68" s="159">
        <f t="shared" si="5"/>
        <v>0.22159228225979397</v>
      </c>
      <c r="K68" s="159">
        <f t="shared" si="5"/>
        <v>0.42505921590582862</v>
      </c>
      <c r="L68" s="159">
        <f t="shared" si="5"/>
        <v>1</v>
      </c>
    </row>
    <row r="69" spans="1:12">
      <c r="A69" s="264" t="s">
        <v>523</v>
      </c>
      <c r="B69" s="158">
        <v>153405.03915961704</v>
      </c>
      <c r="C69" s="158">
        <v>181017.50617500505</v>
      </c>
      <c r="D69" s="158">
        <v>164948.38182737815</v>
      </c>
      <c r="E69" s="158">
        <v>431785.92111592263</v>
      </c>
      <c r="F69" s="158">
        <v>931156.84827792447</v>
      </c>
      <c r="G69" s="157"/>
      <c r="H69" s="159">
        <f t="shared" si="5"/>
        <v>0.16474672279253849</v>
      </c>
      <c r="I69" s="159">
        <f t="shared" si="5"/>
        <v>0.19440066032889913</v>
      </c>
      <c r="J69" s="159">
        <f t="shared" si="5"/>
        <v>0.17714349857645642</v>
      </c>
      <c r="K69" s="159">
        <f t="shared" si="5"/>
        <v>0.46370911830210426</v>
      </c>
      <c r="L69" s="159">
        <f t="shared" si="5"/>
        <v>1</v>
      </c>
    </row>
    <row r="70" spans="1:12">
      <c r="A70" s="264" t="s">
        <v>525</v>
      </c>
      <c r="B70" s="158">
        <v>162633.55648810536</v>
      </c>
      <c r="C70" s="158">
        <v>119157.52567181295</v>
      </c>
      <c r="D70" s="158">
        <v>199780.91978983762</v>
      </c>
      <c r="E70" s="158">
        <v>553061.86558626976</v>
      </c>
      <c r="F70" s="158">
        <v>1034633.8675360284</v>
      </c>
      <c r="G70" s="157"/>
      <c r="H70" s="159">
        <f t="shared" si="5"/>
        <v>0.15718947696484725</v>
      </c>
      <c r="I70" s="159">
        <f t="shared" si="5"/>
        <v>0.11516878522021087</v>
      </c>
      <c r="J70" s="159">
        <f t="shared" si="5"/>
        <v>0.19309335027434793</v>
      </c>
      <c r="K70" s="159">
        <f t="shared" si="5"/>
        <v>0.53454838754059131</v>
      </c>
      <c r="L70" s="159">
        <f t="shared" si="5"/>
        <v>1</v>
      </c>
    </row>
    <row r="71" spans="1:12">
      <c r="A71" s="264" t="s">
        <v>526</v>
      </c>
      <c r="B71" s="158">
        <v>179311.24917920883</v>
      </c>
      <c r="C71" s="158">
        <v>146818.64041463856</v>
      </c>
      <c r="D71" s="158">
        <v>317309.31599902926</v>
      </c>
      <c r="E71" s="158">
        <v>772521.75094006967</v>
      </c>
      <c r="F71" s="158">
        <v>1415960.9565329452</v>
      </c>
      <c r="G71" s="157"/>
      <c r="H71" s="159">
        <f t="shared" si="5"/>
        <v>0.1266357298567482</v>
      </c>
      <c r="I71" s="159">
        <f t="shared" si="5"/>
        <v>0.10368833952465167</v>
      </c>
      <c r="J71" s="159">
        <f t="shared" si="5"/>
        <v>0.22409467897757421</v>
      </c>
      <c r="K71" s="159">
        <f t="shared" si="5"/>
        <v>0.54558125164102678</v>
      </c>
      <c r="L71" s="159">
        <f t="shared" si="5"/>
        <v>1</v>
      </c>
    </row>
    <row r="72" spans="1:12">
      <c r="A72" s="264" t="s">
        <v>527</v>
      </c>
      <c r="B72" s="158">
        <v>82808.942595590677</v>
      </c>
      <c r="C72" s="158">
        <v>91538.693593759628</v>
      </c>
      <c r="D72" s="158">
        <v>201896.26187319195</v>
      </c>
      <c r="E72" s="158">
        <v>746316.27851329395</v>
      </c>
      <c r="F72" s="158">
        <v>1122560.1765758363</v>
      </c>
      <c r="G72" s="157"/>
      <c r="H72" s="159">
        <f t="shared" si="5"/>
        <v>7.3767931843247952E-2</v>
      </c>
      <c r="I72" s="159">
        <f t="shared" si="5"/>
        <v>8.1544575964721644E-2</v>
      </c>
      <c r="J72" s="159">
        <f t="shared" si="5"/>
        <v>0.17985339769404562</v>
      </c>
      <c r="K72" s="159">
        <f t="shared" si="5"/>
        <v>0.6648340944979847</v>
      </c>
      <c r="L72" s="159">
        <f t="shared" si="5"/>
        <v>1</v>
      </c>
    </row>
    <row r="73" spans="1:12">
      <c r="A73" s="264" t="s">
        <v>524</v>
      </c>
      <c r="B73" s="158">
        <v>270066.71504802944</v>
      </c>
      <c r="C73" s="158">
        <v>273506.21761096414</v>
      </c>
      <c r="D73" s="158">
        <v>489653.26114626444</v>
      </c>
      <c r="E73" s="158">
        <v>2412733.6891723741</v>
      </c>
      <c r="F73" s="158">
        <v>3445959.8829776263</v>
      </c>
      <c r="G73" s="157"/>
      <c r="H73" s="159">
        <f t="shared" si="5"/>
        <v>7.8371984648488408E-2</v>
      </c>
      <c r="I73" s="159">
        <f t="shared" si="5"/>
        <v>7.937011076711363E-2</v>
      </c>
      <c r="J73" s="159">
        <f t="shared" si="5"/>
        <v>0.14209488147701796</v>
      </c>
      <c r="K73" s="159">
        <f t="shared" si="5"/>
        <v>0.70016302310738165</v>
      </c>
      <c r="L73" s="159">
        <f t="shared" si="5"/>
        <v>1</v>
      </c>
    </row>
    <row r="74" spans="1:12">
      <c r="A74" s="264" t="s">
        <v>548</v>
      </c>
      <c r="B74" s="158"/>
      <c r="C74" s="158"/>
      <c r="D74" s="158"/>
      <c r="E74" s="158"/>
      <c r="F74" s="158"/>
      <c r="G74" s="157"/>
      <c r="H74" s="159"/>
      <c r="I74" s="159"/>
      <c r="J74" s="159"/>
      <c r="K74" s="159"/>
      <c r="L74" s="159"/>
    </row>
    <row r="75" spans="1:12">
      <c r="A75" s="264" t="s">
        <v>549</v>
      </c>
      <c r="B75" s="158">
        <v>290364.45920353237</v>
      </c>
      <c r="C75" s="158">
        <v>32795.40301498495</v>
      </c>
      <c r="D75" s="158">
        <v>53213.917560788017</v>
      </c>
      <c r="E75" s="158">
        <v>97924.266217224125</v>
      </c>
      <c r="F75" s="158">
        <v>474298.04599652975</v>
      </c>
      <c r="G75" s="157"/>
      <c r="H75" s="159">
        <f t="shared" si="5"/>
        <v>0.61219830369205619</v>
      </c>
      <c r="I75" s="159">
        <f t="shared" si="5"/>
        <v>6.9145136253048994E-2</v>
      </c>
      <c r="J75" s="159">
        <f t="shared" si="5"/>
        <v>0.11219510181405504</v>
      </c>
      <c r="K75" s="159">
        <f t="shared" si="5"/>
        <v>0.20646145824083914</v>
      </c>
      <c r="L75" s="159">
        <f t="shared" si="5"/>
        <v>1</v>
      </c>
    </row>
    <row r="76" spans="1:12">
      <c r="A76" s="264" t="s">
        <v>550</v>
      </c>
      <c r="B76" s="158">
        <v>277075.77895989444</v>
      </c>
      <c r="C76" s="158">
        <v>380254.00166896649</v>
      </c>
      <c r="D76" s="158">
        <v>722108.59661932278</v>
      </c>
      <c r="E76" s="158">
        <v>810062.58311096393</v>
      </c>
      <c r="F76" s="158">
        <v>2189500.960359151</v>
      </c>
      <c r="G76" s="157"/>
      <c r="H76" s="159">
        <f t="shared" si="5"/>
        <v>0.12654745714952542</v>
      </c>
      <c r="I76" s="159">
        <f t="shared" si="5"/>
        <v>0.17367153911026018</v>
      </c>
      <c r="J76" s="159">
        <f t="shared" si="5"/>
        <v>0.32980510613746111</v>
      </c>
      <c r="K76" s="159">
        <f t="shared" si="5"/>
        <v>0.36997589760275179</v>
      </c>
      <c r="L76" s="159">
        <f t="shared" si="5"/>
        <v>1</v>
      </c>
    </row>
    <row r="77" spans="1:12">
      <c r="A77" s="264" t="s">
        <v>551</v>
      </c>
      <c r="B77" s="158">
        <v>376570.78735714516</v>
      </c>
      <c r="C77" s="158">
        <v>184801.24624012772</v>
      </c>
      <c r="D77" s="158">
        <v>354727.74962805858</v>
      </c>
      <c r="E77" s="158">
        <v>2058030.2740257445</v>
      </c>
      <c r="F77" s="158">
        <v>2974130.0572510702</v>
      </c>
      <c r="G77" s="157"/>
      <c r="H77" s="159">
        <f t="shared" si="5"/>
        <v>0.12661544051816018</v>
      </c>
      <c r="I77" s="159">
        <f t="shared" si="5"/>
        <v>6.2136235700107838E-2</v>
      </c>
      <c r="J77" s="159">
        <f t="shared" si="5"/>
        <v>0.11927109534541554</v>
      </c>
      <c r="K77" s="159">
        <f t="shared" si="5"/>
        <v>0.69197722843631837</v>
      </c>
      <c r="L77" s="159">
        <f t="shared" si="5"/>
        <v>1</v>
      </c>
    </row>
    <row r="78" spans="1:12">
      <c r="A78" s="264" t="s">
        <v>552</v>
      </c>
      <c r="B78" s="158">
        <v>442390.18231385259</v>
      </c>
      <c r="C78" s="158">
        <v>431451.38081509055</v>
      </c>
      <c r="D78" s="158">
        <v>703646.75770197727</v>
      </c>
      <c r="E78" s="158">
        <v>2454550.4232554715</v>
      </c>
      <c r="F78" s="158">
        <v>4032038.7440863769</v>
      </c>
      <c r="G78" s="157"/>
      <c r="H78" s="159">
        <f t="shared" si="5"/>
        <v>0.10971873297663318</v>
      </c>
      <c r="I78" s="159">
        <f t="shared" si="5"/>
        <v>0.10700576264250494</v>
      </c>
      <c r="J78" s="159">
        <f t="shared" si="5"/>
        <v>0.17451388797639572</v>
      </c>
      <c r="K78" s="159">
        <f t="shared" si="5"/>
        <v>0.60876161640446991</v>
      </c>
      <c r="L78" s="159">
        <f t="shared" si="5"/>
        <v>1</v>
      </c>
    </row>
    <row r="79" spans="1:12">
      <c r="A79" s="264" t="s">
        <v>553</v>
      </c>
      <c r="B79" s="158">
        <v>214460.16993993497</v>
      </c>
      <c r="C79" s="158">
        <v>229200.32684316623</v>
      </c>
      <c r="D79" s="158">
        <v>428020.25263849983</v>
      </c>
      <c r="E79" s="158">
        <v>2172868.0290166084</v>
      </c>
      <c r="F79" s="158">
        <v>3044548.7784382105</v>
      </c>
      <c r="G79" s="157"/>
      <c r="H79" s="159">
        <f t="shared" ref="H79:L89" si="8">+B79/$F79</f>
        <v>7.0440707489649271E-2</v>
      </c>
      <c r="I79" s="159">
        <f t="shared" si="8"/>
        <v>7.5282198947307116E-2</v>
      </c>
      <c r="J79" s="159">
        <f t="shared" si="8"/>
        <v>0.14058577601705077</v>
      </c>
      <c r="K79" s="159">
        <f t="shared" si="8"/>
        <v>0.71369131754599247</v>
      </c>
      <c r="L79" s="159">
        <f t="shared" si="8"/>
        <v>1</v>
      </c>
    </row>
    <row r="80" spans="1:12">
      <c r="A80" s="264" t="s">
        <v>554</v>
      </c>
      <c r="B80" s="158">
        <v>42841.137612014703</v>
      </c>
      <c r="C80" s="158">
        <v>30069.616077860872</v>
      </c>
      <c r="D80" s="158">
        <v>55871.300986226786</v>
      </c>
      <c r="E80" s="158">
        <v>394056.34317880572</v>
      </c>
      <c r="F80" s="158">
        <v>522838.39785490773</v>
      </c>
      <c r="G80" s="157"/>
      <c r="H80" s="159">
        <f t="shared" si="8"/>
        <v>8.193953961258886E-2</v>
      </c>
      <c r="I80" s="159">
        <f t="shared" si="8"/>
        <v>5.7512256561931888E-2</v>
      </c>
      <c r="J80" s="159">
        <f t="shared" si="8"/>
        <v>0.1068615105842543</v>
      </c>
      <c r="K80" s="159">
        <f t="shared" si="8"/>
        <v>0.75368669324122561</v>
      </c>
      <c r="L80" s="159">
        <f t="shared" si="8"/>
        <v>1</v>
      </c>
    </row>
    <row r="81" spans="1:12">
      <c r="A81" s="264" t="s">
        <v>536</v>
      </c>
      <c r="B81" s="158"/>
      <c r="C81" s="158"/>
      <c r="D81" s="158"/>
      <c r="E81" s="158"/>
      <c r="F81" s="158"/>
      <c r="G81" s="157"/>
      <c r="H81" s="159"/>
      <c r="I81" s="159"/>
      <c r="J81" s="159"/>
      <c r="K81" s="159"/>
      <c r="L81" s="159"/>
    </row>
    <row r="82" spans="1:12">
      <c r="A82" s="264" t="s">
        <v>54</v>
      </c>
      <c r="B82" s="158">
        <v>319403.30724428897</v>
      </c>
      <c r="C82" s="158">
        <v>143148.69084582964</v>
      </c>
      <c r="D82" s="158">
        <v>221051.00889060524</v>
      </c>
      <c r="E82" s="158">
        <v>575394.1620126731</v>
      </c>
      <c r="F82" s="158">
        <v>1258997.1689933995</v>
      </c>
      <c r="G82" s="157"/>
      <c r="H82" s="159">
        <f t="shared" si="8"/>
        <v>0.25369660481417927</v>
      </c>
      <c r="I82" s="159">
        <f t="shared" si="8"/>
        <v>0.11370056611031197</v>
      </c>
      <c r="J82" s="159">
        <f t="shared" si="8"/>
        <v>0.1755770500003119</v>
      </c>
      <c r="K82" s="159">
        <f t="shared" si="8"/>
        <v>0.45702577907519482</v>
      </c>
      <c r="L82" s="159">
        <f t="shared" si="8"/>
        <v>1</v>
      </c>
    </row>
    <row r="83" spans="1:12">
      <c r="A83" s="264" t="s">
        <v>537</v>
      </c>
      <c r="B83" s="158">
        <v>395920.40838418086</v>
      </c>
      <c r="C83" s="158">
        <v>248763.00873940162</v>
      </c>
      <c r="D83" s="158">
        <v>374277.12563279085</v>
      </c>
      <c r="E83" s="158">
        <v>900196.81127833691</v>
      </c>
      <c r="F83" s="158">
        <v>1919157.3540347083</v>
      </c>
      <c r="G83" s="157"/>
      <c r="H83" s="159">
        <f t="shared" si="8"/>
        <v>0.20629908618583265</v>
      </c>
      <c r="I83" s="159">
        <f t="shared" si="8"/>
        <v>0.12962095485105421</v>
      </c>
      <c r="J83" s="159">
        <f t="shared" si="8"/>
        <v>0.19502159364157171</v>
      </c>
      <c r="K83" s="159">
        <f t="shared" si="8"/>
        <v>0.46905836532154238</v>
      </c>
      <c r="L83" s="159">
        <f t="shared" si="8"/>
        <v>1</v>
      </c>
    </row>
    <row r="84" spans="1:12">
      <c r="A84" s="264" t="s">
        <v>538</v>
      </c>
      <c r="B84" s="158">
        <v>555208.16171198769</v>
      </c>
      <c r="C84" s="158">
        <v>431204.07888291817</v>
      </c>
      <c r="D84" s="158">
        <v>669316.73635549413</v>
      </c>
      <c r="E84" s="158">
        <v>1927155.3792651673</v>
      </c>
      <c r="F84" s="158">
        <v>3582884.3562155496</v>
      </c>
      <c r="G84" s="157"/>
      <c r="H84" s="159">
        <f t="shared" si="8"/>
        <v>0.15496122858356243</v>
      </c>
      <c r="I84" s="159">
        <f t="shared" si="8"/>
        <v>0.12035110151821393</v>
      </c>
      <c r="J84" s="159">
        <f t="shared" si="8"/>
        <v>0.1868094724280929</v>
      </c>
      <c r="K84" s="159">
        <f t="shared" si="8"/>
        <v>0.53787819747013565</v>
      </c>
      <c r="L84" s="159">
        <f t="shared" si="8"/>
        <v>1</v>
      </c>
    </row>
    <row r="85" spans="1:12">
      <c r="A85" s="264" t="s">
        <v>539</v>
      </c>
      <c r="B85" s="158">
        <v>343770.60176254995</v>
      </c>
      <c r="C85" s="158">
        <v>340214.15192056884</v>
      </c>
      <c r="D85" s="158">
        <v>608843.03977716656</v>
      </c>
      <c r="E85" s="158">
        <v>1757777.9058293973</v>
      </c>
      <c r="F85" s="158">
        <v>3050605.6992896795</v>
      </c>
      <c r="G85" s="157"/>
      <c r="H85" s="159">
        <f t="shared" si="8"/>
        <v>0.11268929374995774</v>
      </c>
      <c r="I85" s="159">
        <f t="shared" si="8"/>
        <v>0.1115234761410779</v>
      </c>
      <c r="J85" s="159">
        <f t="shared" si="8"/>
        <v>0.1995810339956203</v>
      </c>
      <c r="K85" s="159">
        <f t="shared" si="8"/>
        <v>0.57620619611334511</v>
      </c>
      <c r="L85" s="159">
        <f t="shared" si="8"/>
        <v>1</v>
      </c>
    </row>
    <row r="86" spans="1:12">
      <c r="A86" s="264" t="s">
        <v>540</v>
      </c>
      <c r="B86" s="158">
        <v>241876.00554833061</v>
      </c>
      <c r="C86" s="158">
        <v>260346.00519888985</v>
      </c>
      <c r="D86" s="158">
        <v>661044.89114718989</v>
      </c>
      <c r="E86" s="158">
        <v>3405328.2215399626</v>
      </c>
      <c r="F86" s="158">
        <v>4568595.123434376</v>
      </c>
      <c r="G86" s="157"/>
      <c r="H86" s="159">
        <f t="shared" si="8"/>
        <v>5.294319129039033E-2</v>
      </c>
      <c r="I86" s="159">
        <f t="shared" si="8"/>
        <v>5.6986009520401198E-2</v>
      </c>
      <c r="J86" s="159">
        <f t="shared" si="8"/>
        <v>0.14469325324023435</v>
      </c>
      <c r="K86" s="159">
        <f t="shared" si="8"/>
        <v>0.74537754594897343</v>
      </c>
      <c r="L86" s="159">
        <f t="shared" si="8"/>
        <v>1</v>
      </c>
    </row>
    <row r="87" spans="1:12">
      <c r="A87" s="264" t="s">
        <v>541</v>
      </c>
      <c r="B87" s="160"/>
      <c r="C87" s="160"/>
      <c r="D87" s="160"/>
      <c r="E87" s="160"/>
      <c r="F87" s="160"/>
      <c r="G87" s="157"/>
      <c r="H87" s="159"/>
      <c r="I87" s="159"/>
      <c r="J87" s="159"/>
      <c r="K87" s="159"/>
      <c r="L87" s="159"/>
    </row>
    <row r="88" spans="1:12">
      <c r="A88" s="264" t="s">
        <v>425</v>
      </c>
      <c r="B88" s="158">
        <v>437864.69833272987</v>
      </c>
      <c r="C88" s="158">
        <v>259971.9977268712</v>
      </c>
      <c r="D88" s="158">
        <v>382568.98384698568</v>
      </c>
      <c r="E88" s="158">
        <v>1156312.4429047755</v>
      </c>
      <c r="F88" s="158">
        <v>2236718.122811357</v>
      </c>
      <c r="G88" s="157"/>
      <c r="H88" s="159">
        <f t="shared" si="8"/>
        <v>0.19576212749703689</v>
      </c>
      <c r="I88" s="159">
        <f t="shared" si="8"/>
        <v>0.11622921774340943</v>
      </c>
      <c r="J88" s="159">
        <f t="shared" si="8"/>
        <v>0.17104032016610582</v>
      </c>
      <c r="K88" s="159">
        <f t="shared" si="8"/>
        <v>0.51696833459345026</v>
      </c>
      <c r="L88" s="159">
        <f t="shared" si="8"/>
        <v>1</v>
      </c>
    </row>
    <row r="89" spans="1:12">
      <c r="A89" s="264" t="s">
        <v>542</v>
      </c>
      <c r="B89" s="158">
        <v>1418313.7863186123</v>
      </c>
      <c r="C89" s="158">
        <v>1163703.9378607366</v>
      </c>
      <c r="D89" s="158">
        <v>2151963.8179562562</v>
      </c>
      <c r="E89" s="158">
        <v>7409540.0370208127</v>
      </c>
      <c r="F89" s="158">
        <v>12143521.579156728</v>
      </c>
      <c r="G89" s="157"/>
      <c r="H89" s="159">
        <f t="shared" si="8"/>
        <v>0.11679592094216075</v>
      </c>
      <c r="I89" s="159">
        <f t="shared" si="8"/>
        <v>9.5829198332230955E-2</v>
      </c>
      <c r="J89" s="159">
        <f t="shared" si="8"/>
        <v>0.17721085304034953</v>
      </c>
      <c r="K89" s="159">
        <f t="shared" si="8"/>
        <v>0.61016402768523315</v>
      </c>
      <c r="L89" s="159">
        <f t="shared" si="8"/>
        <v>1</v>
      </c>
    </row>
  </sheetData>
  <mergeCells count="14">
    <mergeCell ref="O27:O33"/>
    <mergeCell ref="O34:O38"/>
    <mergeCell ref="O39:O40"/>
    <mergeCell ref="A46:L46"/>
    <mergeCell ref="Q2:U2"/>
    <mergeCell ref="O5:O7"/>
    <mergeCell ref="O25:O26"/>
    <mergeCell ref="O16:O17"/>
    <mergeCell ref="O18:O24"/>
    <mergeCell ref="A1:L1"/>
    <mergeCell ref="O2:P4"/>
    <mergeCell ref="O8:O10"/>
    <mergeCell ref="O11:O13"/>
    <mergeCell ref="O14:O1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76BE-B144-4BB7-91C5-7BD3EAED0990}">
  <dimension ref="A1:G39"/>
  <sheetViews>
    <sheetView workbookViewId="0">
      <selection activeCell="H4" sqref="H4"/>
    </sheetView>
  </sheetViews>
  <sheetFormatPr defaultRowHeight="12"/>
  <cols>
    <col min="1" max="1" width="9.140625" style="228"/>
    <col min="2" max="2" width="44" style="228" customWidth="1"/>
    <col min="3" max="16384" width="9.140625" style="228"/>
  </cols>
  <sheetData>
    <row r="1" spans="1:7">
      <c r="A1" s="355" t="s">
        <v>555</v>
      </c>
      <c r="B1" s="355"/>
      <c r="C1" s="355"/>
      <c r="D1" s="355"/>
      <c r="E1" s="355"/>
      <c r="F1" s="355"/>
      <c r="G1" s="226"/>
    </row>
    <row r="2" spans="1:7" ht="48">
      <c r="A2" s="356" t="s">
        <v>349</v>
      </c>
      <c r="B2" s="356"/>
      <c r="C2" s="229" t="s">
        <v>73</v>
      </c>
      <c r="D2" s="230" t="s">
        <v>556</v>
      </c>
      <c r="E2" s="230" t="s">
        <v>557</v>
      </c>
      <c r="F2" s="231" t="s">
        <v>1</v>
      </c>
      <c r="G2" s="226"/>
    </row>
    <row r="3" spans="1:7" ht="24">
      <c r="A3" s="357" t="s">
        <v>472</v>
      </c>
      <c r="B3" s="232" t="s">
        <v>558</v>
      </c>
      <c r="C3" s="233">
        <v>36139.878381283568</v>
      </c>
      <c r="D3" s="234">
        <v>8.368113626696419E-2</v>
      </c>
      <c r="E3" s="234">
        <v>3.936719460823813</v>
      </c>
      <c r="F3" s="235">
        <v>3.936719460823813</v>
      </c>
      <c r="G3" s="226"/>
    </row>
    <row r="4" spans="1:7" ht="24">
      <c r="A4" s="358"/>
      <c r="B4" s="236" t="s">
        <v>559</v>
      </c>
      <c r="C4" s="237">
        <v>144745.10149943829</v>
      </c>
      <c r="D4" s="238">
        <v>0.33515427015999449</v>
      </c>
      <c r="E4" s="238">
        <v>15.767093954219295</v>
      </c>
      <c r="F4" s="239">
        <v>19.703813415043108</v>
      </c>
      <c r="G4" s="226"/>
    </row>
    <row r="5" spans="1:7">
      <c r="A5" s="358"/>
      <c r="B5" s="236" t="s">
        <v>560</v>
      </c>
      <c r="C5" s="237">
        <v>297491.17834262532</v>
      </c>
      <c r="D5" s="238">
        <v>0.68883463221618102</v>
      </c>
      <c r="E5" s="238">
        <v>32.405734708043191</v>
      </c>
      <c r="F5" s="239">
        <v>52.109548123086292</v>
      </c>
      <c r="G5" s="226"/>
    </row>
    <row r="6" spans="1:7" ht="24">
      <c r="A6" s="358"/>
      <c r="B6" s="236" t="s">
        <v>561</v>
      </c>
      <c r="C6" s="237">
        <v>136256.43941478027</v>
      </c>
      <c r="D6" s="238">
        <v>0.31549894976471732</v>
      </c>
      <c r="E6" s="238">
        <v>14.84242340407331</v>
      </c>
      <c r="F6" s="239">
        <v>66.9519715271596</v>
      </c>
      <c r="G6" s="226"/>
    </row>
    <row r="7" spans="1:7">
      <c r="A7" s="358"/>
      <c r="B7" s="236" t="s">
        <v>562</v>
      </c>
      <c r="C7" s="237">
        <v>27039.253685846867</v>
      </c>
      <c r="D7" s="238">
        <v>6.2608829182285775E-2</v>
      </c>
      <c r="E7" s="238">
        <v>2.9453877810046118</v>
      </c>
      <c r="F7" s="239">
        <v>69.897359308164226</v>
      </c>
      <c r="G7" s="226"/>
    </row>
    <row r="8" spans="1:7">
      <c r="A8" s="358"/>
      <c r="B8" s="236" t="s">
        <v>563</v>
      </c>
      <c r="C8" s="237">
        <v>276348.31091844267</v>
      </c>
      <c r="D8" s="238">
        <v>0.63987876271016553</v>
      </c>
      <c r="E8" s="238">
        <v>30.102640691835781</v>
      </c>
      <c r="F8" s="239">
        <v>100</v>
      </c>
      <c r="G8" s="226"/>
    </row>
    <row r="9" spans="1:7">
      <c r="A9" s="358"/>
      <c r="B9" s="236" t="s">
        <v>14</v>
      </c>
      <c r="C9" s="237">
        <v>918020.16224241699</v>
      </c>
      <c r="D9" s="238">
        <v>2.125656580300308</v>
      </c>
      <c r="E9" s="238">
        <v>100</v>
      </c>
      <c r="F9" s="240"/>
      <c r="G9" s="226"/>
    </row>
    <row r="10" spans="1:7">
      <c r="A10" s="236" t="s">
        <v>473</v>
      </c>
      <c r="B10" s="236" t="s">
        <v>564</v>
      </c>
      <c r="C10" s="237">
        <v>42269584.58775603</v>
      </c>
      <c r="D10" s="238">
        <v>97.874343419701177</v>
      </c>
      <c r="E10" s="241"/>
      <c r="F10" s="240"/>
      <c r="G10" s="226"/>
    </row>
    <row r="11" spans="1:7">
      <c r="A11" s="359" t="s">
        <v>14</v>
      </c>
      <c r="B11" s="359"/>
      <c r="C11" s="242">
        <v>43187604.74999781</v>
      </c>
      <c r="D11" s="243">
        <v>100</v>
      </c>
      <c r="E11" s="244"/>
      <c r="F11" s="245"/>
      <c r="G11" s="226"/>
    </row>
    <row r="13" spans="1:7">
      <c r="A13" s="350" t="s">
        <v>565</v>
      </c>
      <c r="B13" s="350"/>
      <c r="C13" s="350"/>
      <c r="D13" s="350"/>
      <c r="E13" s="350"/>
      <c r="F13" s="350"/>
      <c r="G13" s="227"/>
    </row>
    <row r="14" spans="1:7" ht="48">
      <c r="A14" s="351" t="s">
        <v>349</v>
      </c>
      <c r="B14" s="351"/>
      <c r="C14" s="246" t="s">
        <v>73</v>
      </c>
      <c r="D14" s="247" t="s">
        <v>556</v>
      </c>
      <c r="E14" s="247" t="s">
        <v>557</v>
      </c>
      <c r="F14" s="248" t="s">
        <v>1</v>
      </c>
      <c r="G14" s="227"/>
    </row>
    <row r="15" spans="1:7">
      <c r="A15" s="352" t="s">
        <v>472</v>
      </c>
      <c r="B15" s="249" t="s">
        <v>566</v>
      </c>
      <c r="C15" s="250">
        <v>263336.74744679796</v>
      </c>
      <c r="D15" s="251">
        <v>0.60975075828166025</v>
      </c>
      <c r="E15" s="251">
        <v>12.246602805288356</v>
      </c>
      <c r="F15" s="252">
        <v>12.246602805288356</v>
      </c>
      <c r="G15" s="227"/>
    </row>
    <row r="16" spans="1:7">
      <c r="A16" s="353"/>
      <c r="B16" s="253" t="s">
        <v>567</v>
      </c>
      <c r="C16" s="254">
        <v>856201.36176228314</v>
      </c>
      <c r="D16" s="255">
        <v>1.9825164343302151</v>
      </c>
      <c r="E16" s="255">
        <v>39.818058438532553</v>
      </c>
      <c r="F16" s="256">
        <v>52.064661243820908</v>
      </c>
      <c r="G16" s="227"/>
    </row>
    <row r="17" spans="1:7">
      <c r="A17" s="353"/>
      <c r="B17" s="253" t="s">
        <v>568</v>
      </c>
      <c r="C17" s="254">
        <v>670448.40251094778</v>
      </c>
      <c r="D17" s="255">
        <v>1.5524093229805291</v>
      </c>
      <c r="E17" s="255">
        <v>31.179527227397251</v>
      </c>
      <c r="F17" s="256">
        <v>83.244188471218166</v>
      </c>
      <c r="G17" s="227"/>
    </row>
    <row r="18" spans="1:7">
      <c r="A18" s="353"/>
      <c r="B18" s="253" t="s">
        <v>569</v>
      </c>
      <c r="C18" s="254">
        <v>240705.34068868283</v>
      </c>
      <c r="D18" s="255">
        <v>0.55734820692665299</v>
      </c>
      <c r="E18" s="255">
        <v>11.194118288111166</v>
      </c>
      <c r="F18" s="256">
        <v>94.438306759329322</v>
      </c>
      <c r="G18" s="227"/>
    </row>
    <row r="19" spans="1:7">
      <c r="A19" s="353"/>
      <c r="B19" s="253" t="s">
        <v>570</v>
      </c>
      <c r="C19" s="254">
        <v>119592.20296281777</v>
      </c>
      <c r="D19" s="255">
        <v>0.27691325706787162</v>
      </c>
      <c r="E19" s="255">
        <v>5.5616932406706816</v>
      </c>
      <c r="F19" s="256">
        <v>100</v>
      </c>
      <c r="G19" s="227"/>
    </row>
    <row r="20" spans="1:7">
      <c r="A20" s="353"/>
      <c r="B20" s="253" t="s">
        <v>14</v>
      </c>
      <c r="C20" s="254">
        <v>2150284.0553715294</v>
      </c>
      <c r="D20" s="255">
        <v>4.9789379795869291</v>
      </c>
      <c r="E20" s="255">
        <v>100</v>
      </c>
      <c r="F20" s="257"/>
      <c r="G20" s="227"/>
    </row>
    <row r="21" spans="1:7">
      <c r="A21" s="253" t="s">
        <v>473</v>
      </c>
      <c r="B21" s="253" t="s">
        <v>564</v>
      </c>
      <c r="C21" s="254">
        <v>41037320.694627501</v>
      </c>
      <c r="D21" s="255">
        <v>95.021062020415897</v>
      </c>
      <c r="E21" s="258"/>
      <c r="F21" s="257"/>
      <c r="G21" s="227"/>
    </row>
    <row r="22" spans="1:7">
      <c r="A22" s="354" t="s">
        <v>14</v>
      </c>
      <c r="B22" s="354"/>
      <c r="C22" s="259">
        <v>43187604.74999781</v>
      </c>
      <c r="D22" s="260">
        <v>100</v>
      </c>
      <c r="E22" s="261"/>
      <c r="F22" s="262"/>
      <c r="G22" s="227"/>
    </row>
    <row r="24" spans="1:7">
      <c r="A24" s="350" t="s">
        <v>571</v>
      </c>
      <c r="B24" s="350"/>
      <c r="C24" s="350"/>
      <c r="D24" s="350"/>
      <c r="E24" s="350"/>
      <c r="F24" s="350"/>
      <c r="G24" s="227"/>
    </row>
    <row r="25" spans="1:7" ht="48">
      <c r="A25" s="351" t="s">
        <v>349</v>
      </c>
      <c r="B25" s="351"/>
      <c r="C25" s="246" t="s">
        <v>73</v>
      </c>
      <c r="D25" s="247" t="s">
        <v>556</v>
      </c>
      <c r="E25" s="247" t="s">
        <v>557</v>
      </c>
      <c r="F25" s="248" t="s">
        <v>1</v>
      </c>
      <c r="G25" s="227"/>
    </row>
    <row r="26" spans="1:7">
      <c r="A26" s="352" t="s">
        <v>472</v>
      </c>
      <c r="B26" s="249" t="s">
        <v>572</v>
      </c>
      <c r="C26" s="250">
        <v>1642037.0627190194</v>
      </c>
      <c r="D26" s="251">
        <v>3.8021026454797839</v>
      </c>
      <c r="E26" s="251">
        <v>76.363727788295094</v>
      </c>
      <c r="F26" s="252">
        <v>76.363727788295094</v>
      </c>
      <c r="G26" s="227"/>
    </row>
    <row r="27" spans="1:7">
      <c r="A27" s="353"/>
      <c r="B27" s="253" t="s">
        <v>366</v>
      </c>
      <c r="C27" s="254">
        <v>441824.91252092575</v>
      </c>
      <c r="D27" s="255">
        <v>1.0230363899052497</v>
      </c>
      <c r="E27" s="255">
        <v>20.547281249527224</v>
      </c>
      <c r="F27" s="256">
        <v>96.911009037822311</v>
      </c>
      <c r="G27" s="227"/>
    </row>
    <row r="28" spans="1:7">
      <c r="A28" s="353"/>
      <c r="B28" s="253" t="s">
        <v>573</v>
      </c>
      <c r="C28" s="254">
        <v>66422.080131574228</v>
      </c>
      <c r="D28" s="255">
        <v>0.15379894420187218</v>
      </c>
      <c r="E28" s="255">
        <v>3.0889909621776939</v>
      </c>
      <c r="F28" s="256">
        <v>100</v>
      </c>
      <c r="G28" s="227"/>
    </row>
    <row r="29" spans="1:7">
      <c r="A29" s="353"/>
      <c r="B29" s="253" t="s">
        <v>14</v>
      </c>
      <c r="C29" s="254">
        <v>2150284.0553715192</v>
      </c>
      <c r="D29" s="255">
        <v>4.9789379795869051</v>
      </c>
      <c r="E29" s="255">
        <v>100</v>
      </c>
      <c r="F29" s="257"/>
      <c r="G29" s="227"/>
    </row>
    <row r="30" spans="1:7">
      <c r="A30" s="253" t="s">
        <v>473</v>
      </c>
      <c r="B30" s="253" t="s">
        <v>564</v>
      </c>
      <c r="C30" s="254">
        <v>41037320.694627501</v>
      </c>
      <c r="D30" s="255">
        <v>95.021062020415897</v>
      </c>
      <c r="E30" s="258"/>
      <c r="F30" s="257"/>
      <c r="G30" s="227"/>
    </row>
    <row r="31" spans="1:7">
      <c r="A31" s="354" t="s">
        <v>14</v>
      </c>
      <c r="B31" s="354"/>
      <c r="C31" s="259">
        <v>43187604.74999781</v>
      </c>
      <c r="D31" s="260">
        <v>100</v>
      </c>
      <c r="E31" s="261"/>
      <c r="F31" s="262"/>
      <c r="G31" s="227"/>
    </row>
    <row r="33" spans="1:7">
      <c r="A33" s="350" t="s">
        <v>574</v>
      </c>
      <c r="B33" s="350"/>
      <c r="C33" s="350"/>
      <c r="D33" s="350"/>
      <c r="E33" s="350"/>
      <c r="F33" s="350"/>
      <c r="G33" s="227"/>
    </row>
    <row r="34" spans="1:7" ht="48">
      <c r="A34" s="351" t="s">
        <v>349</v>
      </c>
      <c r="B34" s="351"/>
      <c r="C34" s="246" t="s">
        <v>73</v>
      </c>
      <c r="D34" s="247" t="s">
        <v>556</v>
      </c>
      <c r="E34" s="247" t="s">
        <v>557</v>
      </c>
      <c r="F34" s="248" t="s">
        <v>1</v>
      </c>
      <c r="G34" s="227"/>
    </row>
    <row r="35" spans="1:7">
      <c r="A35" s="352" t="s">
        <v>472</v>
      </c>
      <c r="B35" s="249" t="s">
        <v>367</v>
      </c>
      <c r="C35" s="250">
        <v>1078020.4775340089</v>
      </c>
      <c r="D35" s="251">
        <v>2.4961339805122291</v>
      </c>
      <c r="E35" s="251">
        <v>50.133863702381696</v>
      </c>
      <c r="F35" s="252">
        <v>50.133863702381696</v>
      </c>
      <c r="G35" s="227"/>
    </row>
    <row r="36" spans="1:7">
      <c r="A36" s="353"/>
      <c r="B36" s="253" t="s">
        <v>61</v>
      </c>
      <c r="C36" s="254">
        <v>1072263.5778375214</v>
      </c>
      <c r="D36" s="255">
        <v>2.4828039990747017</v>
      </c>
      <c r="E36" s="255">
        <v>49.866136297618297</v>
      </c>
      <c r="F36" s="256">
        <v>100</v>
      </c>
      <c r="G36" s="227"/>
    </row>
    <row r="37" spans="1:7">
      <c r="A37" s="353"/>
      <c r="B37" s="253" t="s">
        <v>14</v>
      </c>
      <c r="C37" s="254">
        <v>2150284.0553715304</v>
      </c>
      <c r="D37" s="255">
        <v>4.9789379795869309</v>
      </c>
      <c r="E37" s="255">
        <v>100</v>
      </c>
      <c r="F37" s="257"/>
      <c r="G37" s="227"/>
    </row>
    <row r="38" spans="1:7">
      <c r="A38" s="253" t="s">
        <v>473</v>
      </c>
      <c r="B38" s="253" t="s">
        <v>564</v>
      </c>
      <c r="C38" s="254">
        <v>41037320.694627501</v>
      </c>
      <c r="D38" s="255">
        <v>95.021062020415897</v>
      </c>
      <c r="E38" s="258"/>
      <c r="F38" s="257"/>
      <c r="G38" s="227"/>
    </row>
    <row r="39" spans="1:7">
      <c r="A39" s="354" t="s">
        <v>14</v>
      </c>
      <c r="B39" s="354"/>
      <c r="C39" s="259">
        <v>43187604.74999781</v>
      </c>
      <c r="D39" s="260">
        <v>100</v>
      </c>
      <c r="E39" s="261"/>
      <c r="F39" s="262"/>
      <c r="G39" s="227"/>
    </row>
  </sheetData>
  <mergeCells count="16">
    <mergeCell ref="A14:B14"/>
    <mergeCell ref="A1:F1"/>
    <mergeCell ref="A2:B2"/>
    <mergeCell ref="A3:A9"/>
    <mergeCell ref="A11:B11"/>
    <mergeCell ref="A13:F13"/>
    <mergeCell ref="A33:F33"/>
    <mergeCell ref="A34:B34"/>
    <mergeCell ref="A35:A37"/>
    <mergeCell ref="A39:B39"/>
    <mergeCell ref="A15:A20"/>
    <mergeCell ref="A22:B22"/>
    <mergeCell ref="A24:F24"/>
    <mergeCell ref="A25:B25"/>
    <mergeCell ref="A26:A29"/>
    <mergeCell ref="A31:B31"/>
  </mergeCells>
  <pageMargins left="0.7" right="0.7" top="0.75" bottom="0.75" header="0.3" footer="0.3"/>
  <pageSetup paperSize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69DB-4631-47A0-9FB7-8A525F51237B}">
  <dimension ref="A1:V39"/>
  <sheetViews>
    <sheetView workbookViewId="0">
      <selection activeCell="O41" sqref="O41"/>
    </sheetView>
  </sheetViews>
  <sheetFormatPr defaultColWidth="9.140625" defaultRowHeight="12"/>
  <cols>
    <col min="1" max="1" width="13.85546875" style="180" bestFit="1" customWidth="1"/>
    <col min="2" max="2" width="10" style="178" bestFit="1" customWidth="1"/>
    <col min="3" max="3" width="6.5703125" style="178" bestFit="1" customWidth="1"/>
    <col min="4" max="4" width="2" style="178" customWidth="1"/>
    <col min="5" max="5" width="9.85546875" style="178" bestFit="1" customWidth="1"/>
    <col min="6" max="6" width="4.85546875" style="178" bestFit="1" customWidth="1"/>
    <col min="7" max="7" width="2.7109375" style="178" customWidth="1"/>
    <col min="8" max="8" width="11.140625" style="178" bestFit="1" customWidth="1"/>
    <col min="9" max="9" width="8.140625" style="178" bestFit="1" customWidth="1"/>
    <col min="10" max="16384" width="9.140625" style="178"/>
  </cols>
  <sheetData>
    <row r="1" spans="1:9">
      <c r="A1" s="191" t="s">
        <v>575</v>
      </c>
      <c r="B1" s="360" t="s">
        <v>576</v>
      </c>
      <c r="C1" s="361"/>
      <c r="D1" s="192"/>
      <c r="E1" s="360" t="s">
        <v>577</v>
      </c>
      <c r="F1" s="361"/>
      <c r="G1" s="192"/>
      <c r="H1" s="360" t="s">
        <v>578</v>
      </c>
      <c r="I1" s="364"/>
    </row>
    <row r="2" spans="1:9">
      <c r="A2" s="193"/>
      <c r="B2" s="362"/>
      <c r="C2" s="363"/>
      <c r="D2" s="179"/>
      <c r="E2" s="362"/>
      <c r="F2" s="363"/>
      <c r="G2" s="179"/>
      <c r="H2" s="362"/>
      <c r="I2" s="365"/>
    </row>
    <row r="3" spans="1:9">
      <c r="A3" s="194" t="s">
        <v>470</v>
      </c>
      <c r="B3" s="207" t="s">
        <v>579</v>
      </c>
      <c r="C3" s="208" t="s">
        <v>580</v>
      </c>
      <c r="D3" s="181"/>
      <c r="E3" s="214" t="s">
        <v>581</v>
      </c>
      <c r="F3" s="215" t="s">
        <v>580</v>
      </c>
      <c r="G3" s="182"/>
      <c r="H3" s="214" t="s">
        <v>581</v>
      </c>
      <c r="I3" s="195" t="s">
        <v>580</v>
      </c>
    </row>
    <row r="4" spans="1:9">
      <c r="A4" s="196"/>
      <c r="B4" s="370"/>
      <c r="C4" s="371"/>
      <c r="D4" s="183"/>
      <c r="E4" s="368"/>
      <c r="F4" s="369"/>
      <c r="G4" s="184"/>
      <c r="H4" s="366"/>
      <c r="I4" s="367"/>
    </row>
    <row r="5" spans="1:9">
      <c r="A5" s="196" t="s">
        <v>5</v>
      </c>
      <c r="B5" s="209">
        <v>27092.286620460149</v>
      </c>
      <c r="C5" s="210">
        <v>13.025137798298148</v>
      </c>
      <c r="D5" s="185"/>
      <c r="E5" s="209">
        <v>1614.4449168627721</v>
      </c>
      <c r="F5" s="216">
        <v>10.099228100885663</v>
      </c>
      <c r="G5" s="182"/>
      <c r="H5" s="209">
        <v>1032.0042102282562</v>
      </c>
      <c r="I5" s="197">
        <f>+H5/80</f>
        <v>12.900052627853203</v>
      </c>
    </row>
    <row r="6" spans="1:9">
      <c r="A6" s="196" t="s">
        <v>12</v>
      </c>
      <c r="B6" s="209">
        <v>24110</v>
      </c>
      <c r="C6" s="210">
        <v>11.591346153846153</v>
      </c>
      <c r="D6" s="185"/>
      <c r="E6" s="209">
        <v>1500</v>
      </c>
      <c r="F6" s="216">
        <v>9.375</v>
      </c>
      <c r="G6" s="182"/>
      <c r="H6" s="209">
        <v>950</v>
      </c>
      <c r="I6" s="197">
        <f t="shared" ref="I6:I16" si="0">+H6/80</f>
        <v>11.875</v>
      </c>
    </row>
    <row r="7" spans="1:9">
      <c r="A7" s="196" t="s">
        <v>475</v>
      </c>
      <c r="B7" s="209"/>
      <c r="C7" s="210"/>
      <c r="D7" s="186"/>
      <c r="E7" s="209"/>
      <c r="F7" s="216"/>
      <c r="G7" s="182"/>
      <c r="H7" s="209"/>
      <c r="I7" s="197"/>
    </row>
    <row r="8" spans="1:9">
      <c r="A8" s="198" t="s">
        <v>476</v>
      </c>
      <c r="B8" s="209">
        <v>10130</v>
      </c>
      <c r="C8" s="210">
        <v>4.8701923076923084</v>
      </c>
      <c r="D8" s="185"/>
      <c r="E8" s="209">
        <v>1100</v>
      </c>
      <c r="F8" s="216">
        <v>6.875</v>
      </c>
      <c r="G8" s="182"/>
      <c r="H8" s="209">
        <v>500</v>
      </c>
      <c r="I8" s="197">
        <f t="shared" si="0"/>
        <v>6.25</v>
      </c>
    </row>
    <row r="9" spans="1:9">
      <c r="A9" s="198" t="s">
        <v>477</v>
      </c>
      <c r="B9" s="209">
        <v>16986</v>
      </c>
      <c r="C9" s="210">
        <v>8.1663461538461526</v>
      </c>
      <c r="D9" s="185"/>
      <c r="E9" s="209">
        <v>1200</v>
      </c>
      <c r="F9" s="216">
        <v>7.5</v>
      </c>
      <c r="G9" s="182"/>
      <c r="H9" s="209">
        <v>600</v>
      </c>
      <c r="I9" s="197">
        <f t="shared" si="0"/>
        <v>7.5</v>
      </c>
    </row>
    <row r="10" spans="1:9">
      <c r="A10" s="198" t="s">
        <v>478</v>
      </c>
      <c r="B10" s="209">
        <v>20000</v>
      </c>
      <c r="C10" s="210">
        <v>9.6153846153846168</v>
      </c>
      <c r="D10" s="185"/>
      <c r="E10" s="209">
        <v>1300</v>
      </c>
      <c r="F10" s="216">
        <v>8.125</v>
      </c>
      <c r="G10" s="182"/>
      <c r="H10" s="209">
        <v>750</v>
      </c>
      <c r="I10" s="197">
        <f t="shared" si="0"/>
        <v>9.375</v>
      </c>
    </row>
    <row r="11" spans="1:9">
      <c r="A11" s="198" t="s">
        <v>479</v>
      </c>
      <c r="B11" s="209">
        <v>22329</v>
      </c>
      <c r="C11" s="210">
        <v>10.735096153846154</v>
      </c>
      <c r="D11" s="185"/>
      <c r="E11" s="209">
        <v>1400</v>
      </c>
      <c r="F11" s="216">
        <v>8.75</v>
      </c>
      <c r="G11" s="182"/>
      <c r="H11" s="209">
        <v>800</v>
      </c>
      <c r="I11" s="197">
        <f t="shared" si="0"/>
        <v>10</v>
      </c>
    </row>
    <row r="12" spans="1:9">
      <c r="A12" s="198" t="s">
        <v>480</v>
      </c>
      <c r="B12" s="209">
        <v>24110</v>
      </c>
      <c r="C12" s="210">
        <v>11.591346153846153</v>
      </c>
      <c r="D12" s="185"/>
      <c r="E12" s="209">
        <v>1500</v>
      </c>
      <c r="F12" s="216">
        <v>9.375</v>
      </c>
      <c r="G12" s="182"/>
      <c r="H12" s="209">
        <v>950</v>
      </c>
      <c r="I12" s="197">
        <f t="shared" si="0"/>
        <v>11.875</v>
      </c>
    </row>
    <row r="13" spans="1:9">
      <c r="A13" s="198" t="s">
        <v>481</v>
      </c>
      <c r="B13" s="209">
        <v>25890</v>
      </c>
      <c r="C13" s="210">
        <v>12.447115384615383</v>
      </c>
      <c r="D13" s="185"/>
      <c r="E13" s="209">
        <v>1600</v>
      </c>
      <c r="F13" s="216">
        <v>10</v>
      </c>
      <c r="G13" s="182"/>
      <c r="H13" s="209">
        <v>1000</v>
      </c>
      <c r="I13" s="197">
        <f t="shared" si="0"/>
        <v>12.5</v>
      </c>
    </row>
    <row r="14" spans="1:9">
      <c r="A14" s="198" t="s">
        <v>482</v>
      </c>
      <c r="B14" s="209">
        <v>29000</v>
      </c>
      <c r="C14" s="210">
        <v>13.942307692307693</v>
      </c>
      <c r="D14" s="185"/>
      <c r="E14" s="209">
        <v>1750</v>
      </c>
      <c r="F14" s="216">
        <v>10.9375</v>
      </c>
      <c r="G14" s="182"/>
      <c r="H14" s="209">
        <v>1100</v>
      </c>
      <c r="I14" s="197">
        <f t="shared" si="0"/>
        <v>13.75</v>
      </c>
    </row>
    <row r="15" spans="1:9">
      <c r="A15" s="198" t="s">
        <v>483</v>
      </c>
      <c r="B15" s="209">
        <v>34000</v>
      </c>
      <c r="C15" s="210">
        <v>16.346153846153847</v>
      </c>
      <c r="D15" s="185"/>
      <c r="E15" s="209">
        <v>2000</v>
      </c>
      <c r="F15" s="216">
        <v>12.5</v>
      </c>
      <c r="G15" s="182"/>
      <c r="H15" s="209">
        <v>1300</v>
      </c>
      <c r="I15" s="197">
        <f t="shared" si="0"/>
        <v>16.25</v>
      </c>
    </row>
    <row r="16" spans="1:9">
      <c r="A16" s="198" t="s">
        <v>484</v>
      </c>
      <c r="B16" s="209">
        <v>40393</v>
      </c>
      <c r="C16" s="210">
        <v>19.419711538461538</v>
      </c>
      <c r="D16" s="185"/>
      <c r="E16" s="209">
        <v>2200</v>
      </c>
      <c r="F16" s="216">
        <v>13.75</v>
      </c>
      <c r="G16" s="182"/>
      <c r="H16" s="209">
        <v>1500</v>
      </c>
      <c r="I16" s="197">
        <f t="shared" si="0"/>
        <v>18.75</v>
      </c>
    </row>
    <row r="17" spans="1:9">
      <c r="A17" s="196"/>
      <c r="B17" s="211"/>
      <c r="C17" s="212"/>
      <c r="E17" s="217"/>
      <c r="F17" s="212"/>
      <c r="H17" s="217"/>
      <c r="I17" s="199"/>
    </row>
    <row r="18" spans="1:9">
      <c r="A18" s="196" t="s">
        <v>4</v>
      </c>
      <c r="B18" s="211">
        <f>+B6*0.6</f>
        <v>14466</v>
      </c>
      <c r="C18" s="213">
        <f t="shared" ref="C18:I18" si="1">+C6*0.6</f>
        <v>6.9548076923076918</v>
      </c>
      <c r="D18" s="187">
        <f t="shared" si="1"/>
        <v>0</v>
      </c>
      <c r="E18" s="211">
        <f t="shared" si="1"/>
        <v>900</v>
      </c>
      <c r="F18" s="213">
        <f t="shared" si="1"/>
        <v>5.625</v>
      </c>
      <c r="G18" s="187"/>
      <c r="H18" s="211">
        <f t="shared" si="1"/>
        <v>570</v>
      </c>
      <c r="I18" s="200">
        <f t="shared" si="1"/>
        <v>7.125</v>
      </c>
    </row>
    <row r="19" spans="1:9" ht="12.75" thickBot="1">
      <c r="A19" s="201" t="s">
        <v>27</v>
      </c>
      <c r="B19" s="218">
        <v>22187841.517518699</v>
      </c>
      <c r="C19" s="219"/>
      <c r="D19" s="203"/>
      <c r="E19" s="218">
        <v>14256785.396871716</v>
      </c>
      <c r="F19" s="220"/>
      <c r="G19" s="203"/>
      <c r="H19" s="221">
        <v>3447928.6719261869</v>
      </c>
      <c r="I19" s="204"/>
    </row>
    <row r="20" spans="1:9" ht="12.75" thickBot="1">
      <c r="A20" s="190"/>
      <c r="B20" s="189"/>
      <c r="C20" s="189"/>
      <c r="E20" s="189"/>
      <c r="H20" s="187"/>
      <c r="I20" s="188"/>
    </row>
    <row r="21" spans="1:9">
      <c r="A21" s="191" t="s">
        <v>575</v>
      </c>
      <c r="B21" s="360" t="s">
        <v>576</v>
      </c>
      <c r="C21" s="361"/>
      <c r="D21" s="192"/>
      <c r="E21" s="360" t="s">
        <v>577</v>
      </c>
      <c r="F21" s="361"/>
      <c r="G21" s="192"/>
      <c r="H21" s="360" t="s">
        <v>578</v>
      </c>
      <c r="I21" s="364"/>
    </row>
    <row r="22" spans="1:9">
      <c r="A22" s="193"/>
      <c r="B22" s="362"/>
      <c r="C22" s="363"/>
      <c r="D22" s="179"/>
      <c r="E22" s="362"/>
      <c r="F22" s="363"/>
      <c r="G22" s="179"/>
      <c r="H22" s="362"/>
      <c r="I22" s="365"/>
    </row>
    <row r="23" spans="1:9">
      <c r="A23" s="205" t="s">
        <v>17</v>
      </c>
      <c r="B23" s="207" t="s">
        <v>579</v>
      </c>
      <c r="C23" s="208" t="s">
        <v>580</v>
      </c>
      <c r="D23" s="181"/>
      <c r="E23" s="214" t="s">
        <v>581</v>
      </c>
      <c r="F23" s="215" t="s">
        <v>580</v>
      </c>
      <c r="G23" s="182"/>
      <c r="H23" s="214" t="s">
        <v>581</v>
      </c>
      <c r="I23" s="195" t="s">
        <v>580</v>
      </c>
    </row>
    <row r="24" spans="1:9">
      <c r="A24" s="196" t="s">
        <v>5</v>
      </c>
      <c r="B24" s="209">
        <v>24330.211592897645</v>
      </c>
      <c r="C24" s="210">
        <v>11.697217111970017</v>
      </c>
      <c r="E24" s="209">
        <v>1519.9342520595262</v>
      </c>
      <c r="F24" s="216">
        <v>9.5075977754989047</v>
      </c>
      <c r="H24" s="211">
        <v>988.54441986161953</v>
      </c>
      <c r="I24" s="200">
        <v>12.356805248270245</v>
      </c>
    </row>
    <row r="25" spans="1:9">
      <c r="A25" s="196" t="s">
        <v>12</v>
      </c>
      <c r="B25" s="209">
        <v>22329</v>
      </c>
      <c r="C25" s="210">
        <v>10.735096153846154</v>
      </c>
      <c r="E25" s="209">
        <v>1450</v>
      </c>
      <c r="F25" s="216">
        <v>9.0625</v>
      </c>
      <c r="H25" s="211">
        <v>900</v>
      </c>
      <c r="I25" s="200">
        <v>11.25</v>
      </c>
    </row>
    <row r="26" spans="1:9">
      <c r="A26" s="196" t="s">
        <v>475</v>
      </c>
      <c r="B26" s="217"/>
      <c r="C26" s="212"/>
      <c r="E26" s="209"/>
      <c r="F26" s="216"/>
      <c r="H26" s="211"/>
      <c r="I26" s="200">
        <v>0</v>
      </c>
    </row>
    <row r="27" spans="1:9">
      <c r="A27" s="198" t="s">
        <v>476</v>
      </c>
      <c r="B27" s="209">
        <v>10130</v>
      </c>
      <c r="C27" s="210">
        <v>4.8701923076923084</v>
      </c>
      <c r="E27" s="209">
        <v>1000</v>
      </c>
      <c r="F27" s="216">
        <v>6.5625</v>
      </c>
      <c r="H27" s="211">
        <v>500</v>
      </c>
      <c r="I27" s="200">
        <v>6.25</v>
      </c>
    </row>
    <row r="28" spans="1:9">
      <c r="A28" s="198" t="s">
        <v>477</v>
      </c>
      <c r="B28" s="209">
        <v>13506</v>
      </c>
      <c r="C28" s="210">
        <v>6.493269230769231</v>
      </c>
      <c r="E28" s="209">
        <v>1200</v>
      </c>
      <c r="F28" s="216">
        <v>7.5</v>
      </c>
      <c r="H28" s="211">
        <v>600</v>
      </c>
      <c r="I28" s="200">
        <v>7.5</v>
      </c>
    </row>
    <row r="29" spans="1:9">
      <c r="A29" s="198" t="s">
        <v>478</v>
      </c>
      <c r="B29" s="209">
        <v>16986</v>
      </c>
      <c r="C29" s="210">
        <v>8.1663461538461526</v>
      </c>
      <c r="E29" s="209">
        <v>1300</v>
      </c>
      <c r="F29" s="216">
        <v>8.125</v>
      </c>
      <c r="H29" s="211">
        <v>700</v>
      </c>
      <c r="I29" s="200">
        <v>8.75</v>
      </c>
    </row>
    <row r="30" spans="1:9">
      <c r="A30" s="198" t="s">
        <v>479</v>
      </c>
      <c r="B30" s="209">
        <v>20548</v>
      </c>
      <c r="C30" s="210">
        <v>9.8788461538461529</v>
      </c>
      <c r="E30" s="209">
        <v>1350</v>
      </c>
      <c r="F30" s="216">
        <v>8.4375</v>
      </c>
      <c r="H30" s="211">
        <v>800</v>
      </c>
      <c r="I30" s="200">
        <v>10</v>
      </c>
    </row>
    <row r="31" spans="1:9">
      <c r="A31" s="198" t="s">
        <v>480</v>
      </c>
      <c r="B31" s="209">
        <v>22329</v>
      </c>
      <c r="C31" s="210">
        <v>10.735096153846154</v>
      </c>
      <c r="E31" s="209">
        <v>1450</v>
      </c>
      <c r="F31" s="216">
        <v>9.0625</v>
      </c>
      <c r="H31" s="211">
        <v>900</v>
      </c>
      <c r="I31" s="200">
        <v>11.25</v>
      </c>
    </row>
    <row r="32" spans="1:9">
      <c r="A32" s="198" t="s">
        <v>481</v>
      </c>
      <c r="B32" s="209">
        <v>24110</v>
      </c>
      <c r="C32" s="210">
        <v>11.591346153846153</v>
      </c>
      <c r="E32" s="209">
        <v>1500</v>
      </c>
      <c r="F32" s="216">
        <v>9.375</v>
      </c>
      <c r="H32" s="211">
        <v>1000</v>
      </c>
      <c r="I32" s="200">
        <v>12.5</v>
      </c>
    </row>
    <row r="33" spans="1:22">
      <c r="A33" s="198" t="s">
        <v>482</v>
      </c>
      <c r="B33" s="209">
        <v>25890</v>
      </c>
      <c r="C33" s="210">
        <v>12.447115384615383</v>
      </c>
      <c r="E33" s="209">
        <v>1600</v>
      </c>
      <c r="F33" s="216">
        <v>10</v>
      </c>
      <c r="H33" s="211">
        <v>1050</v>
      </c>
      <c r="I33" s="200">
        <v>13.125</v>
      </c>
      <c r="V33" s="178">
        <f>24100*0.6</f>
        <v>14460</v>
      </c>
    </row>
    <row r="34" spans="1:22">
      <c r="A34" s="198" t="s">
        <v>483</v>
      </c>
      <c r="B34" s="209">
        <v>28672</v>
      </c>
      <c r="C34" s="210">
        <v>13.784615384615384</v>
      </c>
      <c r="E34" s="209">
        <v>1800</v>
      </c>
      <c r="F34" s="216">
        <v>11.25</v>
      </c>
      <c r="H34" s="211">
        <v>1200</v>
      </c>
      <c r="I34" s="200">
        <v>15</v>
      </c>
    </row>
    <row r="35" spans="1:22">
      <c r="A35" s="198" t="s">
        <v>484</v>
      </c>
      <c r="B35" s="209">
        <v>36131</v>
      </c>
      <c r="C35" s="210">
        <v>17.370673076923076</v>
      </c>
      <c r="E35" s="209">
        <v>2000</v>
      </c>
      <c r="F35" s="216">
        <v>12.5</v>
      </c>
      <c r="H35" s="211">
        <v>1400</v>
      </c>
      <c r="I35" s="200">
        <v>17.5</v>
      </c>
    </row>
    <row r="36" spans="1:22">
      <c r="A36" s="198"/>
      <c r="B36" s="209"/>
      <c r="C36" s="210"/>
      <c r="E36" s="209"/>
      <c r="F36" s="216"/>
      <c r="H36" s="211"/>
      <c r="I36" s="200"/>
    </row>
    <row r="37" spans="1:22">
      <c r="A37" s="196" t="s">
        <v>4</v>
      </c>
      <c r="B37" s="211">
        <f>+B25*0.6</f>
        <v>13397.4</v>
      </c>
      <c r="C37" s="213">
        <f t="shared" ref="C37:I37" si="2">+C25*0.6</f>
        <v>6.4410576923076919</v>
      </c>
      <c r="D37" s="187">
        <f t="shared" si="2"/>
        <v>0</v>
      </c>
      <c r="E37" s="222">
        <f t="shared" si="2"/>
        <v>870</v>
      </c>
      <c r="F37" s="223">
        <f t="shared" si="2"/>
        <v>5.4375</v>
      </c>
      <c r="G37" s="188"/>
      <c r="H37" s="211">
        <f t="shared" si="2"/>
        <v>540</v>
      </c>
      <c r="I37" s="200">
        <f t="shared" si="2"/>
        <v>6.75</v>
      </c>
    </row>
    <row r="38" spans="1:22" ht="12.75" thickBot="1">
      <c r="A38" s="201" t="s">
        <v>27</v>
      </c>
      <c r="B38" s="218">
        <v>9403746.1608392149</v>
      </c>
      <c r="C38" s="219"/>
      <c r="D38" s="202"/>
      <c r="E38" s="218">
        <v>5402267.104098428</v>
      </c>
      <c r="F38" s="219"/>
      <c r="G38" s="202"/>
      <c r="H38" s="218">
        <v>2572453.5370843513</v>
      </c>
      <c r="I38" s="206"/>
    </row>
    <row r="39" spans="1:22">
      <c r="B39" s="187"/>
      <c r="C39" s="188"/>
      <c r="D39" s="187"/>
      <c r="E39" s="188"/>
      <c r="F39" s="187"/>
      <c r="G39" s="188"/>
      <c r="H39" s="187"/>
      <c r="I39" s="188"/>
    </row>
  </sheetData>
  <mergeCells count="9">
    <mergeCell ref="B21:C22"/>
    <mergeCell ref="E21:F22"/>
    <mergeCell ref="H21:I22"/>
    <mergeCell ref="B1:C2"/>
    <mergeCell ref="H4:I4"/>
    <mergeCell ref="E4:F4"/>
    <mergeCell ref="B4:C4"/>
    <mergeCell ref="H1:I2"/>
    <mergeCell ref="E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B5ED0-1EB6-4F8C-91CE-508811DB5382}">
  <dimension ref="A1:W115"/>
  <sheetViews>
    <sheetView topLeftCell="A4" zoomScale="90" zoomScaleNormal="90" workbookViewId="0">
      <selection activeCell="M60" sqref="M60"/>
    </sheetView>
  </sheetViews>
  <sheetFormatPr defaultColWidth="9.140625" defaultRowHeight="15"/>
  <cols>
    <col min="1" max="2" width="9.140625" style="111"/>
    <col min="3" max="3" width="14.28515625" style="111" customWidth="1"/>
    <col min="4" max="6" width="9.140625" style="111"/>
    <col min="7" max="7" width="12.42578125" style="111" bestFit="1" customWidth="1"/>
    <col min="8" max="8" width="13.85546875" style="111" customWidth="1"/>
    <col min="9" max="13" width="13.85546875" style="111" bestFit="1" customWidth="1"/>
    <col min="14" max="16" width="12" style="111" bestFit="1" customWidth="1"/>
    <col min="17" max="16384" width="9.140625" style="111"/>
  </cols>
  <sheetData>
    <row r="1" spans="1:13">
      <c r="C1" s="112" t="s">
        <v>8</v>
      </c>
      <c r="D1" s="112" t="s">
        <v>9</v>
      </c>
    </row>
    <row r="2" spans="1:13">
      <c r="A2" s="292" t="s">
        <v>10</v>
      </c>
      <c r="B2" s="114" t="s">
        <v>5</v>
      </c>
      <c r="C2" s="115">
        <v>20538</v>
      </c>
      <c r="D2" s="115">
        <v>36560</v>
      </c>
    </row>
    <row r="3" spans="1:13">
      <c r="A3" s="292"/>
      <c r="B3" s="114" t="s">
        <v>11</v>
      </c>
      <c r="C3" s="115">
        <v>13506</v>
      </c>
      <c r="D3" s="115">
        <v>22329</v>
      </c>
    </row>
    <row r="4" spans="1:13">
      <c r="A4" s="292"/>
      <c r="B4" s="114" t="s">
        <v>12</v>
      </c>
      <c r="C4" s="115">
        <v>16986</v>
      </c>
      <c r="D4" s="115">
        <v>26247</v>
      </c>
    </row>
    <row r="5" spans="1:13" ht="15.75" thickBot="1">
      <c r="A5" s="292" t="s">
        <v>13</v>
      </c>
      <c r="B5" s="116" t="s">
        <v>5</v>
      </c>
      <c r="C5" s="117">
        <v>17162</v>
      </c>
      <c r="D5" s="117">
        <v>29202</v>
      </c>
    </row>
    <row r="6" spans="1:13" ht="21">
      <c r="A6" s="292"/>
      <c r="B6" s="114" t="s">
        <v>11</v>
      </c>
      <c r="C6" s="115">
        <v>10974</v>
      </c>
      <c r="D6" s="115">
        <v>21438</v>
      </c>
      <c r="E6" s="115"/>
      <c r="G6" s="118"/>
      <c r="H6" s="298" t="s">
        <v>14</v>
      </c>
      <c r="I6" s="298"/>
      <c r="J6" s="298"/>
      <c r="K6" s="118"/>
      <c r="L6" s="118"/>
      <c r="M6" s="118"/>
    </row>
    <row r="7" spans="1:13" ht="21">
      <c r="A7" s="292"/>
      <c r="B7" s="114" t="s">
        <v>12</v>
      </c>
      <c r="C7" s="115">
        <v>15205</v>
      </c>
      <c r="D7" s="115">
        <v>25000</v>
      </c>
      <c r="E7" s="115"/>
      <c r="G7" s="118"/>
      <c r="H7" s="118" t="s">
        <v>5</v>
      </c>
      <c r="I7" s="118" t="s">
        <v>11</v>
      </c>
      <c r="J7" s="118" t="s">
        <v>12</v>
      </c>
      <c r="K7" s="118"/>
      <c r="L7" s="118"/>
      <c r="M7" s="118"/>
    </row>
    <row r="8" spans="1:13" ht="21.75" thickBot="1">
      <c r="A8" s="292" t="s">
        <v>14</v>
      </c>
      <c r="B8" s="116" t="s">
        <v>5</v>
      </c>
      <c r="C8" s="117">
        <v>18019</v>
      </c>
      <c r="D8" s="117">
        <v>33782</v>
      </c>
      <c r="E8" s="115"/>
      <c r="G8" s="118" t="s">
        <v>8</v>
      </c>
      <c r="H8" s="119">
        <v>18019</v>
      </c>
      <c r="I8" s="119">
        <v>11818</v>
      </c>
      <c r="J8" s="119">
        <v>16096</v>
      </c>
      <c r="K8" s="118">
        <f>+H8/13</f>
        <v>1386.0769230769231</v>
      </c>
      <c r="L8" s="118"/>
      <c r="M8" s="118"/>
    </row>
    <row r="9" spans="1:13" ht="21">
      <c r="A9" s="292"/>
      <c r="B9" s="114" t="s">
        <v>11</v>
      </c>
      <c r="C9" s="115">
        <v>11818</v>
      </c>
      <c r="D9" s="115">
        <v>22329</v>
      </c>
      <c r="E9" s="115"/>
      <c r="G9" s="118" t="s">
        <v>9</v>
      </c>
      <c r="H9" s="119">
        <v>33782</v>
      </c>
      <c r="I9" s="119">
        <v>22329</v>
      </c>
      <c r="J9" s="119">
        <v>25890</v>
      </c>
      <c r="K9" s="119">
        <f>+H9/13</f>
        <v>2598.6153846153848</v>
      </c>
      <c r="L9" s="118"/>
      <c r="M9" s="118"/>
    </row>
    <row r="10" spans="1:13" ht="21">
      <c r="A10" s="292"/>
      <c r="B10" s="114" t="s">
        <v>12</v>
      </c>
      <c r="C10" s="115">
        <v>16096</v>
      </c>
      <c r="D10" s="115">
        <v>25890</v>
      </c>
      <c r="G10" s="118"/>
      <c r="H10" s="118"/>
      <c r="I10" s="118"/>
      <c r="J10" s="118"/>
      <c r="K10" s="118"/>
      <c r="L10" s="118"/>
      <c r="M10" s="118"/>
    </row>
    <row r="11" spans="1:13" ht="21">
      <c r="A11" s="295" t="s">
        <v>15</v>
      </c>
      <c r="B11" s="120" t="s">
        <v>5</v>
      </c>
      <c r="C11" s="121">
        <v>-3376</v>
      </c>
      <c r="D11" s="121">
        <v>-7358</v>
      </c>
      <c r="G11" s="118"/>
      <c r="H11" s="299" t="s">
        <v>16</v>
      </c>
      <c r="I11" s="299"/>
      <c r="J11" s="299"/>
      <c r="K11" s="294" t="s">
        <v>17</v>
      </c>
      <c r="L11" s="294"/>
      <c r="M11" s="294"/>
    </row>
    <row r="12" spans="1:13" ht="21">
      <c r="A12" s="295"/>
      <c r="B12" s="120" t="s">
        <v>11</v>
      </c>
      <c r="C12" s="121">
        <v>-2532</v>
      </c>
      <c r="D12" s="121">
        <v>-891</v>
      </c>
      <c r="G12" s="118"/>
      <c r="H12" s="118" t="s">
        <v>5</v>
      </c>
      <c r="I12" s="118" t="s">
        <v>11</v>
      </c>
      <c r="J12" s="118" t="s">
        <v>12</v>
      </c>
      <c r="K12" s="118" t="s">
        <v>5</v>
      </c>
      <c r="L12" s="118" t="s">
        <v>11</v>
      </c>
      <c r="M12" s="118" t="s">
        <v>12</v>
      </c>
    </row>
    <row r="13" spans="1:13" ht="21.75" thickBot="1">
      <c r="A13" s="295"/>
      <c r="B13" s="122" t="s">
        <v>12</v>
      </c>
      <c r="C13" s="123">
        <v>-1781</v>
      </c>
      <c r="D13" s="123">
        <v>-1247</v>
      </c>
      <c r="G13" s="118" t="s">
        <v>8</v>
      </c>
      <c r="H13" s="119">
        <v>20538</v>
      </c>
      <c r="I13" s="119">
        <v>13506</v>
      </c>
      <c r="J13" s="119">
        <v>16986</v>
      </c>
      <c r="K13" s="119">
        <v>17162</v>
      </c>
      <c r="L13" s="119">
        <v>10974</v>
      </c>
      <c r="M13" s="119">
        <v>15205</v>
      </c>
    </row>
    <row r="14" spans="1:13" ht="21">
      <c r="A14" s="295" t="s">
        <v>18</v>
      </c>
      <c r="B14" s="120" t="s">
        <v>5</v>
      </c>
      <c r="C14" s="124">
        <v>-0.16400000000000001</v>
      </c>
      <c r="D14" s="124">
        <v>-0.20100000000000001</v>
      </c>
      <c r="G14" s="118" t="s">
        <v>9</v>
      </c>
      <c r="H14" s="119">
        <v>36560</v>
      </c>
      <c r="I14" s="119">
        <v>22329</v>
      </c>
      <c r="J14" s="119">
        <v>26247</v>
      </c>
      <c r="K14" s="119">
        <v>29202</v>
      </c>
      <c r="L14" s="119">
        <v>21438</v>
      </c>
      <c r="M14" s="119">
        <v>25000</v>
      </c>
    </row>
    <row r="15" spans="1:13" ht="21">
      <c r="A15" s="295"/>
      <c r="B15" s="120" t="s">
        <v>11</v>
      </c>
      <c r="C15" s="124">
        <v>-0.187</v>
      </c>
      <c r="D15" s="124">
        <v>-0.04</v>
      </c>
      <c r="G15" s="118"/>
      <c r="H15" s="118"/>
      <c r="I15" s="118"/>
      <c r="J15" s="118"/>
      <c r="K15" s="118"/>
      <c r="L15" s="118"/>
      <c r="M15" s="118"/>
    </row>
    <row r="16" spans="1:13" ht="21">
      <c r="A16" s="295"/>
      <c r="B16" s="120" t="s">
        <v>12</v>
      </c>
      <c r="C16" s="124">
        <v>-0.105</v>
      </c>
      <c r="D16" s="124">
        <v>-4.8000000000000001E-2</v>
      </c>
      <c r="G16" s="118"/>
      <c r="H16" s="296" t="s">
        <v>19</v>
      </c>
      <c r="I16" s="296"/>
      <c r="J16" s="296"/>
      <c r="K16" s="297" t="s">
        <v>20</v>
      </c>
      <c r="L16" s="297"/>
      <c r="M16" s="297"/>
    </row>
    <row r="17" spans="1:17" ht="21">
      <c r="G17" s="118"/>
      <c r="H17" s="118" t="s">
        <v>5</v>
      </c>
      <c r="I17" s="118" t="s">
        <v>11</v>
      </c>
      <c r="J17" s="118" t="s">
        <v>12</v>
      </c>
      <c r="K17" s="118" t="s">
        <v>5</v>
      </c>
      <c r="L17" s="118" t="s">
        <v>11</v>
      </c>
      <c r="M17" s="118" t="s">
        <v>12</v>
      </c>
    </row>
    <row r="18" spans="1:17" ht="21">
      <c r="G18" s="118" t="s">
        <v>8</v>
      </c>
      <c r="H18" s="125">
        <v>-3376</v>
      </c>
      <c r="I18" s="125">
        <v>-2532</v>
      </c>
      <c r="J18" s="125">
        <v>-1781</v>
      </c>
      <c r="K18" s="126">
        <v>-0.16400000000000001</v>
      </c>
      <c r="L18" s="126">
        <v>-0.187</v>
      </c>
      <c r="M18" s="126">
        <v>-0.105</v>
      </c>
    </row>
    <row r="19" spans="1:17" ht="21">
      <c r="G19" s="118" t="s">
        <v>9</v>
      </c>
      <c r="H19" s="125">
        <v>-7358</v>
      </c>
      <c r="I19" s="125">
        <v>-891</v>
      </c>
      <c r="J19" s="125">
        <v>-1247</v>
      </c>
      <c r="K19" s="126">
        <v>-0.20100000000000001</v>
      </c>
      <c r="L19" s="126">
        <v>-0.04</v>
      </c>
      <c r="M19" s="126">
        <v>-4.8000000000000001E-2</v>
      </c>
    </row>
    <row r="21" spans="1:17" ht="45">
      <c r="A21" s="113" t="s">
        <v>21</v>
      </c>
      <c r="C21" s="290" t="s">
        <v>22</v>
      </c>
      <c r="D21" s="290"/>
      <c r="E21" s="290" t="s">
        <v>23</v>
      </c>
      <c r="F21" s="290"/>
      <c r="G21" s="290" t="s">
        <v>14</v>
      </c>
      <c r="H21" s="290"/>
      <c r="I21" s="290"/>
    </row>
    <row r="22" spans="1:17" ht="22.5">
      <c r="A22" s="112" t="s">
        <v>24</v>
      </c>
      <c r="C22" s="113" t="s">
        <v>25</v>
      </c>
      <c r="D22" s="127" t="s">
        <v>26</v>
      </c>
      <c r="E22" s="113" t="s">
        <v>25</v>
      </c>
      <c r="F22" s="127" t="s">
        <v>26</v>
      </c>
      <c r="G22" s="113" t="s">
        <v>25</v>
      </c>
      <c r="H22" s="113" t="s">
        <v>26</v>
      </c>
      <c r="I22" s="113" t="s">
        <v>27</v>
      </c>
      <c r="J22" s="128"/>
      <c r="Q22" s="129">
        <v>3.7</v>
      </c>
    </row>
    <row r="23" spans="1:17" ht="17.25" customHeight="1">
      <c r="A23" s="292" t="s">
        <v>28</v>
      </c>
      <c r="B23" s="293" t="s">
        <v>29</v>
      </c>
      <c r="C23" s="288">
        <v>2.6</v>
      </c>
      <c r="D23" s="291">
        <v>8.8000000000000007</v>
      </c>
      <c r="E23" s="287">
        <v>27.1</v>
      </c>
      <c r="F23" s="291">
        <v>31.4</v>
      </c>
      <c r="G23" s="287">
        <v>7.6</v>
      </c>
      <c r="H23" s="288">
        <v>14.4</v>
      </c>
      <c r="I23" s="288">
        <v>8.6999999999999993</v>
      </c>
      <c r="J23" s="289"/>
    </row>
    <row r="24" spans="1:17" hidden="1">
      <c r="A24" s="292"/>
      <c r="B24" s="293"/>
      <c r="C24" s="288"/>
      <c r="D24" s="291"/>
      <c r="E24" s="287"/>
      <c r="F24" s="291"/>
      <c r="G24" s="287"/>
      <c r="H24" s="288"/>
      <c r="I24" s="288"/>
      <c r="J24" s="289"/>
    </row>
    <row r="25" spans="1:17" hidden="1">
      <c r="A25" s="292"/>
      <c r="B25" s="293"/>
      <c r="C25" s="288"/>
      <c r="D25" s="291"/>
      <c r="E25" s="287"/>
      <c r="F25" s="291"/>
      <c r="G25" s="287"/>
      <c r="H25" s="288"/>
      <c r="I25" s="288"/>
      <c r="J25" s="289"/>
    </row>
    <row r="26" spans="1:17">
      <c r="A26" s="292"/>
      <c r="B26" s="114" t="s">
        <v>30</v>
      </c>
      <c r="C26" s="130">
        <v>17.7</v>
      </c>
      <c r="D26" s="131">
        <v>34.799999999999997</v>
      </c>
      <c r="E26" s="130">
        <v>22.2</v>
      </c>
      <c r="F26" s="131">
        <v>39.700000000000003</v>
      </c>
      <c r="G26" s="130">
        <v>18.899999999999999</v>
      </c>
      <c r="H26" s="130">
        <v>36.9</v>
      </c>
      <c r="I26" s="130">
        <v>21.8</v>
      </c>
      <c r="J26" s="128"/>
    </row>
    <row r="27" spans="1:17">
      <c r="A27" s="292"/>
      <c r="B27" s="114" t="s">
        <v>31</v>
      </c>
      <c r="C27" s="130">
        <v>50.4</v>
      </c>
      <c r="D27" s="131">
        <v>45.5</v>
      </c>
      <c r="E27" s="130">
        <v>24.3</v>
      </c>
      <c r="F27" s="131">
        <v>12.7</v>
      </c>
      <c r="G27" s="130">
        <v>44.8</v>
      </c>
      <c r="H27" s="130">
        <v>36.799999999999997</v>
      </c>
      <c r="I27" s="130">
        <v>43.5</v>
      </c>
      <c r="J27" s="128"/>
    </row>
    <row r="28" spans="1:17">
      <c r="A28" s="292"/>
      <c r="B28" s="114" t="s">
        <v>32</v>
      </c>
      <c r="C28" s="130">
        <v>29.3</v>
      </c>
      <c r="D28" s="131">
        <v>10.9</v>
      </c>
      <c r="E28" s="130">
        <v>26.4</v>
      </c>
      <c r="F28" s="131">
        <v>16.2</v>
      </c>
      <c r="G28" s="130">
        <v>28.7</v>
      </c>
      <c r="H28" s="130">
        <v>11.9</v>
      </c>
      <c r="I28" s="130">
        <v>26</v>
      </c>
      <c r="J28" s="128"/>
    </row>
    <row r="29" spans="1:17" ht="15.75" thickBot="1">
      <c r="A29" s="132"/>
      <c r="B29" s="116" t="s">
        <v>14</v>
      </c>
      <c r="C29" s="133">
        <v>100</v>
      </c>
      <c r="D29" s="134">
        <v>100</v>
      </c>
      <c r="E29" s="133">
        <v>100</v>
      </c>
      <c r="F29" s="134">
        <v>100</v>
      </c>
      <c r="G29" s="133">
        <v>100</v>
      </c>
      <c r="H29" s="133">
        <v>100</v>
      </c>
      <c r="I29" s="133">
        <v>100</v>
      </c>
      <c r="J29" s="128"/>
    </row>
    <row r="30" spans="1:17">
      <c r="A30" s="113"/>
      <c r="B30" s="114"/>
      <c r="C30" s="290" t="s">
        <v>22</v>
      </c>
      <c r="D30" s="290"/>
      <c r="E30" s="290" t="s">
        <v>23</v>
      </c>
      <c r="F30" s="290"/>
      <c r="G30" s="290" t="s">
        <v>14</v>
      </c>
      <c r="H30" s="290"/>
      <c r="I30" s="290"/>
      <c r="J30" s="128"/>
    </row>
    <row r="31" spans="1:17" ht="22.5">
      <c r="A31" s="113"/>
      <c r="B31" s="114"/>
      <c r="C31" s="113" t="s">
        <v>25</v>
      </c>
      <c r="D31" s="127" t="s">
        <v>26</v>
      </c>
      <c r="E31" s="113" t="s">
        <v>25</v>
      </c>
      <c r="F31" s="127" t="s">
        <v>26</v>
      </c>
      <c r="G31" s="113" t="s">
        <v>25</v>
      </c>
      <c r="H31" s="113" t="s">
        <v>26</v>
      </c>
      <c r="I31" s="113" t="s">
        <v>27</v>
      </c>
      <c r="J31" s="128"/>
    </row>
    <row r="32" spans="1:17" ht="22.5">
      <c r="A32" s="113" t="s">
        <v>33</v>
      </c>
      <c r="B32" s="114" t="s">
        <v>5</v>
      </c>
      <c r="C32" s="115">
        <v>31759</v>
      </c>
      <c r="D32" s="135">
        <v>22131</v>
      </c>
      <c r="E32" s="115">
        <v>34134</v>
      </c>
      <c r="F32" s="135">
        <v>24380</v>
      </c>
      <c r="G32" s="115">
        <v>32665</v>
      </c>
      <c r="H32" s="115">
        <v>22461</v>
      </c>
      <c r="I32" s="136">
        <v>26637</v>
      </c>
      <c r="J32" s="128"/>
    </row>
    <row r="33" spans="1:17">
      <c r="A33" s="113" t="s">
        <v>34</v>
      </c>
      <c r="B33" s="114" t="s">
        <v>12</v>
      </c>
      <c r="C33" s="115">
        <v>25890</v>
      </c>
      <c r="D33" s="135">
        <v>20548</v>
      </c>
      <c r="E33" s="115">
        <v>22000</v>
      </c>
      <c r="F33" s="135">
        <v>14400</v>
      </c>
      <c r="G33" s="115">
        <v>25890</v>
      </c>
      <c r="H33" s="115">
        <v>19992</v>
      </c>
      <c r="I33" s="115">
        <v>24110</v>
      </c>
      <c r="J33" s="128"/>
    </row>
    <row r="34" spans="1:17" ht="15.75" thickBot="1">
      <c r="A34" s="113"/>
      <c r="B34" s="116" t="s">
        <v>35</v>
      </c>
      <c r="C34" s="117">
        <v>20548</v>
      </c>
      <c r="D34" s="137">
        <v>15205</v>
      </c>
      <c r="E34" s="117">
        <v>10000</v>
      </c>
      <c r="F34" s="137">
        <v>8400</v>
      </c>
      <c r="G34" s="117">
        <v>20000</v>
      </c>
      <c r="H34" s="117">
        <v>12600</v>
      </c>
      <c r="I34" s="117">
        <v>17877</v>
      </c>
      <c r="J34" s="128"/>
    </row>
    <row r="35" spans="1:17">
      <c r="A35" s="138"/>
      <c r="B35" s="114" t="s">
        <v>36</v>
      </c>
      <c r="C35" s="130">
        <v>66.5</v>
      </c>
      <c r="D35" s="131">
        <v>11.5</v>
      </c>
      <c r="E35" s="130">
        <v>16.600000000000001</v>
      </c>
      <c r="F35" s="131">
        <v>5.4</v>
      </c>
      <c r="G35" s="130">
        <v>84</v>
      </c>
      <c r="H35" s="130">
        <v>16</v>
      </c>
      <c r="I35" s="130">
        <v>100</v>
      </c>
      <c r="J35" s="128"/>
    </row>
    <row r="36" spans="1:17">
      <c r="C36" s="130">
        <v>0.66</v>
      </c>
      <c r="D36" s="131">
        <v>0.11</v>
      </c>
      <c r="E36" s="130">
        <v>0.16</v>
      </c>
      <c r="F36" s="131">
        <v>0.04</v>
      </c>
      <c r="G36" s="130">
        <v>0.84</v>
      </c>
      <c r="H36" s="130">
        <v>0.16</v>
      </c>
      <c r="I36" s="130">
        <v>1</v>
      </c>
    </row>
    <row r="40" spans="1:17">
      <c r="B40"/>
      <c r="Q40" s="129">
        <v>3.8</v>
      </c>
    </row>
    <row r="50" spans="2:9" ht="15.75" thickBot="1"/>
    <row r="51" spans="2:9" ht="15.75" thickBot="1">
      <c r="B51" s="285"/>
      <c r="C51" s="286"/>
      <c r="D51" s="141" t="s">
        <v>37</v>
      </c>
      <c r="E51" s="141" t="s">
        <v>38</v>
      </c>
      <c r="F51" s="141" t="s">
        <v>39</v>
      </c>
      <c r="G51" s="141" t="s">
        <v>40</v>
      </c>
      <c r="H51" s="141" t="s">
        <v>41</v>
      </c>
      <c r="I51" s="142" t="s">
        <v>14</v>
      </c>
    </row>
    <row r="52" spans="2:9" ht="15.75" thickBot="1">
      <c r="B52" s="281" t="s">
        <v>42</v>
      </c>
      <c r="C52" s="143" t="s">
        <v>43</v>
      </c>
      <c r="D52" s="144">
        <v>0.37</v>
      </c>
      <c r="E52" s="144">
        <v>0.32</v>
      </c>
      <c r="F52" s="145">
        <v>0.28000000000000003</v>
      </c>
      <c r="G52" s="145">
        <v>0.27</v>
      </c>
      <c r="H52" s="145">
        <v>0.22</v>
      </c>
      <c r="I52" s="146">
        <v>0.28999999999999998</v>
      </c>
    </row>
    <row r="53" spans="2:9" ht="15.75" thickBot="1">
      <c r="B53" s="284"/>
      <c r="C53" s="143" t="s">
        <v>44</v>
      </c>
      <c r="D53" s="144">
        <v>0.44</v>
      </c>
      <c r="E53" s="144">
        <v>0.49</v>
      </c>
      <c r="F53" s="145">
        <v>0.49</v>
      </c>
      <c r="G53" s="145">
        <v>0.45</v>
      </c>
      <c r="H53" s="145">
        <v>0.41</v>
      </c>
      <c r="I53" s="146">
        <v>0.46</v>
      </c>
    </row>
    <row r="54" spans="2:9" ht="15.75" thickBot="1">
      <c r="B54" s="282"/>
      <c r="C54" s="143" t="s">
        <v>45</v>
      </c>
      <c r="D54" s="144">
        <v>0.19</v>
      </c>
      <c r="E54" s="144">
        <v>0.19</v>
      </c>
      <c r="F54" s="145">
        <v>0.23</v>
      </c>
      <c r="G54" s="145">
        <v>0.28000000000000003</v>
      </c>
      <c r="H54" s="145">
        <v>0.36</v>
      </c>
      <c r="I54" s="146">
        <v>0.25</v>
      </c>
    </row>
    <row r="55" spans="2:9" ht="15.75" thickBot="1">
      <c r="B55" s="281" t="s">
        <v>46</v>
      </c>
      <c r="C55" s="143" t="s">
        <v>47</v>
      </c>
      <c r="D55" s="144">
        <v>0.14000000000000001</v>
      </c>
      <c r="E55" s="144">
        <v>0.2</v>
      </c>
      <c r="F55" s="145">
        <v>0.13</v>
      </c>
      <c r="G55" s="145">
        <v>0.08</v>
      </c>
      <c r="H55" s="145">
        <v>0.04</v>
      </c>
      <c r="I55" s="146">
        <v>0.12</v>
      </c>
    </row>
    <row r="56" spans="2:9" ht="15.75" thickBot="1">
      <c r="B56" s="284"/>
      <c r="C56" s="143" t="s">
        <v>48</v>
      </c>
      <c r="D56" s="144">
        <v>0.48</v>
      </c>
      <c r="E56" s="144">
        <v>0.49</v>
      </c>
      <c r="F56" s="145">
        <v>0.51</v>
      </c>
      <c r="G56" s="145">
        <v>0.5</v>
      </c>
      <c r="H56" s="145">
        <v>0.5</v>
      </c>
      <c r="I56" s="146">
        <v>0.49</v>
      </c>
    </row>
    <row r="57" spans="2:9" ht="15.75" thickBot="1">
      <c r="B57" s="282"/>
      <c r="C57" s="143" t="s">
        <v>49</v>
      </c>
      <c r="D57" s="144">
        <v>0.38</v>
      </c>
      <c r="E57" s="144">
        <v>0.32</v>
      </c>
      <c r="F57" s="145">
        <v>0.36</v>
      </c>
      <c r="G57" s="145">
        <v>0.43</v>
      </c>
      <c r="H57" s="145">
        <v>0.46</v>
      </c>
      <c r="I57" s="146">
        <v>0.39</v>
      </c>
    </row>
    <row r="58" spans="2:9" ht="15.75" thickBot="1">
      <c r="B58" s="281" t="s">
        <v>50</v>
      </c>
      <c r="C58" s="143" t="s">
        <v>51</v>
      </c>
      <c r="D58" s="144">
        <v>0.76</v>
      </c>
      <c r="E58" s="144">
        <v>0.75</v>
      </c>
      <c r="F58" s="145">
        <v>0.85</v>
      </c>
      <c r="G58" s="145">
        <v>0.94</v>
      </c>
      <c r="H58" s="145">
        <v>0.92</v>
      </c>
      <c r="I58" s="146">
        <v>0.84</v>
      </c>
    </row>
    <row r="59" spans="2:9" ht="15.75" thickBot="1">
      <c r="B59" s="282"/>
      <c r="C59" s="143" t="s">
        <v>52</v>
      </c>
      <c r="D59" s="144">
        <v>0.24</v>
      </c>
      <c r="E59" s="144">
        <v>0.25</v>
      </c>
      <c r="F59" s="145">
        <v>0.15</v>
      </c>
      <c r="G59" s="145">
        <v>0.06</v>
      </c>
      <c r="H59" s="145">
        <v>0.08</v>
      </c>
      <c r="I59" s="146">
        <v>0.16</v>
      </c>
    </row>
    <row r="60" spans="2:9" ht="15.75" thickBot="1">
      <c r="B60" s="281" t="s">
        <v>53</v>
      </c>
      <c r="C60" s="143" t="s">
        <v>54</v>
      </c>
      <c r="D60" s="144">
        <v>0.12</v>
      </c>
      <c r="E60" s="144">
        <v>0.12</v>
      </c>
      <c r="F60" s="145">
        <v>0.08</v>
      </c>
      <c r="G60" s="145">
        <v>0.08</v>
      </c>
      <c r="H60" s="145">
        <v>0.06</v>
      </c>
      <c r="I60" s="146">
        <v>0.09</v>
      </c>
    </row>
    <row r="61" spans="2:9" ht="15.75" thickBot="1">
      <c r="B61" s="284"/>
      <c r="C61" s="143" t="s">
        <v>55</v>
      </c>
      <c r="D61" s="144">
        <v>0.21</v>
      </c>
      <c r="E61" s="144">
        <v>0.17</v>
      </c>
      <c r="F61" s="145">
        <v>0.15</v>
      </c>
      <c r="G61" s="145">
        <v>0.13</v>
      </c>
      <c r="H61" s="145">
        <v>7.0000000000000007E-2</v>
      </c>
      <c r="I61" s="146">
        <v>0.14000000000000001</v>
      </c>
    </row>
    <row r="62" spans="2:9" ht="15.75" thickBot="1">
      <c r="B62" s="284"/>
      <c r="C62" s="143" t="s">
        <v>56</v>
      </c>
      <c r="D62" s="144">
        <v>0.27</v>
      </c>
      <c r="E62" s="144">
        <v>0.3</v>
      </c>
      <c r="F62" s="145">
        <v>0.27</v>
      </c>
      <c r="G62" s="145">
        <v>0.22</v>
      </c>
      <c r="H62" s="145">
        <v>0.18</v>
      </c>
      <c r="I62" s="146">
        <v>0.25</v>
      </c>
    </row>
    <row r="63" spans="2:9" ht="15.75" thickBot="1">
      <c r="B63" s="284"/>
      <c r="C63" s="143" t="s">
        <v>57</v>
      </c>
      <c r="D63" s="144">
        <v>0.19</v>
      </c>
      <c r="E63" s="144">
        <v>0.21</v>
      </c>
      <c r="F63" s="145">
        <v>0.23</v>
      </c>
      <c r="G63" s="145">
        <v>0.2</v>
      </c>
      <c r="H63" s="145">
        <v>0.21</v>
      </c>
      <c r="I63" s="146">
        <v>0.21</v>
      </c>
    </row>
    <row r="64" spans="2:9" ht="15.75" thickBot="1">
      <c r="B64" s="282"/>
      <c r="C64" s="143" t="s">
        <v>58</v>
      </c>
      <c r="D64" s="144">
        <v>0.21</v>
      </c>
      <c r="E64" s="144">
        <v>0.2</v>
      </c>
      <c r="F64" s="145">
        <v>0.28000000000000003</v>
      </c>
      <c r="G64" s="145">
        <v>0.38</v>
      </c>
      <c r="H64" s="145">
        <v>0.49</v>
      </c>
      <c r="I64" s="146">
        <v>0.31</v>
      </c>
    </row>
    <row r="65" spans="2:9" ht="29.25" customHeight="1" thickBot="1">
      <c r="B65" s="281" t="s">
        <v>59</v>
      </c>
      <c r="C65" s="143" t="s">
        <v>60</v>
      </c>
      <c r="D65" s="144">
        <v>0.27</v>
      </c>
      <c r="E65" s="144">
        <v>0.23</v>
      </c>
      <c r="F65" s="145">
        <v>0.15</v>
      </c>
      <c r="G65" s="145">
        <v>0.16</v>
      </c>
      <c r="H65" s="145">
        <v>0.14000000000000001</v>
      </c>
      <c r="I65" s="146">
        <v>0.19</v>
      </c>
    </row>
    <row r="66" spans="2:9" ht="15.75" thickBot="1">
      <c r="B66" s="282"/>
      <c r="C66" s="143" t="s">
        <v>61</v>
      </c>
      <c r="D66" s="144">
        <v>0.73</v>
      </c>
      <c r="E66" s="144">
        <v>0.77</v>
      </c>
      <c r="F66" s="145">
        <v>0.85</v>
      </c>
      <c r="G66" s="145">
        <v>0.84</v>
      </c>
      <c r="H66" s="145">
        <v>0.86</v>
      </c>
      <c r="I66" s="146">
        <v>0.81</v>
      </c>
    </row>
    <row r="67" spans="2:9" ht="15.75" thickBot="1">
      <c r="B67" s="281" t="s">
        <v>62</v>
      </c>
      <c r="C67" s="143" t="s">
        <v>60</v>
      </c>
      <c r="D67" s="144">
        <v>0.56000000000000005</v>
      </c>
      <c r="E67" s="144">
        <v>0.52</v>
      </c>
      <c r="F67" s="145">
        <v>0.53</v>
      </c>
      <c r="G67" s="145">
        <v>0.65</v>
      </c>
      <c r="H67" s="145">
        <v>0.7</v>
      </c>
      <c r="I67" s="146">
        <v>0.57999999999999996</v>
      </c>
    </row>
    <row r="68" spans="2:9" ht="15.75" thickBot="1">
      <c r="B68" s="282"/>
      <c r="C68" s="143" t="s">
        <v>61</v>
      </c>
      <c r="D68" s="144">
        <v>0.44</v>
      </c>
      <c r="E68" s="144">
        <v>0.48</v>
      </c>
      <c r="F68" s="145">
        <v>0.47</v>
      </c>
      <c r="G68" s="145">
        <v>0.35</v>
      </c>
      <c r="H68" s="145">
        <v>0.3</v>
      </c>
      <c r="I68" s="146">
        <v>0.42</v>
      </c>
    </row>
    <row r="70" spans="2:9" ht="15.75" thickBot="1"/>
    <row r="71" spans="2:9" ht="15.75" thickBot="1">
      <c r="B71" s="285"/>
      <c r="C71" s="286"/>
      <c r="D71" s="141" t="s">
        <v>37</v>
      </c>
      <c r="E71" s="141" t="s">
        <v>38</v>
      </c>
      <c r="F71" s="141" t="s">
        <v>39</v>
      </c>
      <c r="G71" s="141" t="s">
        <v>40</v>
      </c>
      <c r="H71" s="141" t="s">
        <v>41</v>
      </c>
      <c r="I71" s="142" t="s">
        <v>14</v>
      </c>
    </row>
    <row r="72" spans="2:9" ht="15.75" thickBot="1">
      <c r="B72" s="281" t="s">
        <v>42</v>
      </c>
      <c r="C72" s="143" t="s">
        <v>43</v>
      </c>
      <c r="D72" s="147">
        <v>0.37</v>
      </c>
      <c r="E72" s="147">
        <v>0.32</v>
      </c>
      <c r="F72" s="148">
        <v>0.28000000000000003</v>
      </c>
      <c r="G72" s="148">
        <v>0.27</v>
      </c>
      <c r="H72" s="148">
        <v>0.22</v>
      </c>
      <c r="I72" s="149">
        <v>0.28999999999999998</v>
      </c>
    </row>
    <row r="73" spans="2:9" ht="15.75" thickBot="1">
      <c r="B73" s="284"/>
      <c r="C73" s="143" t="s">
        <v>44</v>
      </c>
      <c r="D73" s="147">
        <v>0.44</v>
      </c>
      <c r="E73" s="147">
        <v>0.49</v>
      </c>
      <c r="F73" s="148">
        <v>0.49</v>
      </c>
      <c r="G73" s="148">
        <v>0.45</v>
      </c>
      <c r="H73" s="148">
        <v>0.41</v>
      </c>
      <c r="I73" s="149">
        <v>0.46</v>
      </c>
    </row>
    <row r="74" spans="2:9" ht="15.75" thickBot="1">
      <c r="B74" s="282"/>
      <c r="C74" s="143" t="s">
        <v>45</v>
      </c>
      <c r="D74" s="147">
        <v>0.19</v>
      </c>
      <c r="E74" s="147">
        <v>0.19</v>
      </c>
      <c r="F74" s="148">
        <v>0.23</v>
      </c>
      <c r="G74" s="148">
        <v>0.28000000000000003</v>
      </c>
      <c r="H74" s="148">
        <v>0.36</v>
      </c>
      <c r="I74" s="149">
        <v>0.25</v>
      </c>
    </row>
    <row r="75" spans="2:9" ht="15.75" thickBot="1">
      <c r="B75" s="281" t="s">
        <v>46</v>
      </c>
      <c r="C75" s="143" t="s">
        <v>47</v>
      </c>
      <c r="D75" s="147">
        <v>0.14000000000000001</v>
      </c>
      <c r="E75" s="147">
        <v>0.2</v>
      </c>
      <c r="F75" s="148">
        <v>0.13</v>
      </c>
      <c r="G75" s="148">
        <v>0.08</v>
      </c>
      <c r="H75" s="148">
        <v>0.04</v>
      </c>
      <c r="I75" s="149">
        <v>0.12</v>
      </c>
    </row>
    <row r="76" spans="2:9" ht="15.75" thickBot="1">
      <c r="B76" s="284"/>
      <c r="C76" s="143" t="s">
        <v>48</v>
      </c>
      <c r="D76" s="147">
        <v>0.48</v>
      </c>
      <c r="E76" s="147">
        <v>0.49</v>
      </c>
      <c r="F76" s="148">
        <v>0.51</v>
      </c>
      <c r="G76" s="148">
        <v>0.5</v>
      </c>
      <c r="H76" s="148">
        <v>0.5</v>
      </c>
      <c r="I76" s="149">
        <v>0.49</v>
      </c>
    </row>
    <row r="77" spans="2:9" ht="15.75" thickBot="1">
      <c r="B77" s="282"/>
      <c r="C77" s="143" t="s">
        <v>49</v>
      </c>
      <c r="D77" s="147">
        <v>0.38</v>
      </c>
      <c r="E77" s="147">
        <v>0.32</v>
      </c>
      <c r="F77" s="148">
        <v>0.36</v>
      </c>
      <c r="G77" s="148">
        <v>0.43</v>
      </c>
      <c r="H77" s="148">
        <v>0.46</v>
      </c>
      <c r="I77" s="149">
        <v>0.39</v>
      </c>
    </row>
    <row r="78" spans="2:9" ht="15.75" thickBot="1">
      <c r="B78" s="281" t="s">
        <v>50</v>
      </c>
      <c r="C78" s="143" t="s">
        <v>51</v>
      </c>
      <c r="D78" s="147">
        <v>0.76</v>
      </c>
      <c r="E78" s="147">
        <v>0.75</v>
      </c>
      <c r="F78" s="148">
        <v>0.85</v>
      </c>
      <c r="G78" s="148">
        <v>0.94</v>
      </c>
      <c r="H78" s="148">
        <v>0.92</v>
      </c>
      <c r="I78" s="149">
        <v>0.84</v>
      </c>
    </row>
    <row r="79" spans="2:9" ht="15.75" thickBot="1">
      <c r="B79" s="282"/>
      <c r="C79" s="143" t="s">
        <v>52</v>
      </c>
      <c r="D79" s="147">
        <v>0.24</v>
      </c>
      <c r="E79" s="147">
        <v>0.25</v>
      </c>
      <c r="F79" s="148">
        <v>0.15</v>
      </c>
      <c r="G79" s="148">
        <v>0.06</v>
      </c>
      <c r="H79" s="148">
        <v>0.08</v>
      </c>
      <c r="I79" s="149">
        <v>0.16</v>
      </c>
    </row>
    <row r="80" spans="2:9" ht="15.75" thickBot="1">
      <c r="B80" s="281" t="s">
        <v>53</v>
      </c>
      <c r="C80" s="143" t="s">
        <v>54</v>
      </c>
      <c r="D80" s="147">
        <v>0.12</v>
      </c>
      <c r="E80" s="147">
        <v>0.12</v>
      </c>
      <c r="F80" s="148">
        <v>0.08</v>
      </c>
      <c r="G80" s="148">
        <v>0.08</v>
      </c>
      <c r="H80" s="148">
        <v>0.06</v>
      </c>
      <c r="I80" s="149">
        <v>0.09</v>
      </c>
    </row>
    <row r="81" spans="2:9" ht="15.75" thickBot="1">
      <c r="B81" s="284"/>
      <c r="C81" s="143" t="s">
        <v>55</v>
      </c>
      <c r="D81" s="147">
        <v>0.21</v>
      </c>
      <c r="E81" s="147">
        <v>0.17</v>
      </c>
      <c r="F81" s="148">
        <v>0.15</v>
      </c>
      <c r="G81" s="148">
        <v>0.13</v>
      </c>
      <c r="H81" s="148">
        <v>7.0000000000000007E-2</v>
      </c>
      <c r="I81" s="149">
        <v>0.14000000000000001</v>
      </c>
    </row>
    <row r="82" spans="2:9" ht="15.75" thickBot="1">
      <c r="B82" s="284"/>
      <c r="C82" s="143" t="s">
        <v>56</v>
      </c>
      <c r="D82" s="147">
        <v>0.27</v>
      </c>
      <c r="E82" s="147">
        <v>0.3</v>
      </c>
      <c r="F82" s="148">
        <v>0.27</v>
      </c>
      <c r="G82" s="148">
        <v>0.22</v>
      </c>
      <c r="H82" s="148">
        <v>0.18</v>
      </c>
      <c r="I82" s="149">
        <v>0.25</v>
      </c>
    </row>
    <row r="83" spans="2:9" ht="15.75" thickBot="1">
      <c r="B83" s="284"/>
      <c r="C83" s="143" t="s">
        <v>57</v>
      </c>
      <c r="D83" s="147">
        <v>0.19</v>
      </c>
      <c r="E83" s="147">
        <v>0.21</v>
      </c>
      <c r="F83" s="148">
        <v>0.23</v>
      </c>
      <c r="G83" s="148">
        <v>0.2</v>
      </c>
      <c r="H83" s="148">
        <v>0.21</v>
      </c>
      <c r="I83" s="149">
        <v>0.21</v>
      </c>
    </row>
    <row r="84" spans="2:9" ht="15.75" thickBot="1">
      <c r="B84" s="282"/>
      <c r="C84" s="143" t="s">
        <v>58</v>
      </c>
      <c r="D84" s="147">
        <v>0.21</v>
      </c>
      <c r="E84" s="147">
        <v>0.2</v>
      </c>
      <c r="F84" s="148">
        <v>0.28000000000000003</v>
      </c>
      <c r="G84" s="148">
        <v>0.38</v>
      </c>
      <c r="H84" s="148">
        <v>0.49</v>
      </c>
      <c r="I84" s="149">
        <v>0.31</v>
      </c>
    </row>
    <row r="85" spans="2:9" ht="15.75" thickBot="1">
      <c r="B85" s="281" t="s">
        <v>59</v>
      </c>
      <c r="C85" s="143" t="s">
        <v>60</v>
      </c>
      <c r="D85" s="147">
        <v>0.27</v>
      </c>
      <c r="E85" s="147">
        <v>0.23</v>
      </c>
      <c r="F85" s="148">
        <v>0.15</v>
      </c>
      <c r="G85" s="148">
        <v>0.16</v>
      </c>
      <c r="H85" s="148">
        <v>0.14000000000000001</v>
      </c>
      <c r="I85" s="149">
        <v>0.19</v>
      </c>
    </row>
    <row r="86" spans="2:9" ht="15.75" thickBot="1">
      <c r="B86" s="282"/>
      <c r="C86" s="143" t="s">
        <v>61</v>
      </c>
      <c r="D86" s="147">
        <v>0.73</v>
      </c>
      <c r="E86" s="147">
        <v>0.77</v>
      </c>
      <c r="F86" s="148">
        <v>0.85</v>
      </c>
      <c r="G86" s="148">
        <v>0.84</v>
      </c>
      <c r="H86" s="148">
        <v>0.86</v>
      </c>
      <c r="I86" s="149">
        <v>0.81</v>
      </c>
    </row>
    <row r="87" spans="2:9" ht="15.75" thickBot="1">
      <c r="B87" s="281" t="s">
        <v>62</v>
      </c>
      <c r="C87" s="143" t="s">
        <v>60</v>
      </c>
      <c r="D87" s="147">
        <v>0.56000000000000005</v>
      </c>
      <c r="E87" s="147">
        <v>0.52</v>
      </c>
      <c r="F87" s="148">
        <v>0.53</v>
      </c>
      <c r="G87" s="148">
        <v>0.65</v>
      </c>
      <c r="H87" s="148">
        <v>0.7</v>
      </c>
      <c r="I87" s="149">
        <v>0.57999999999999996</v>
      </c>
    </row>
    <row r="88" spans="2:9" ht="15.75" thickBot="1">
      <c r="B88" s="282"/>
      <c r="C88" s="143" t="s">
        <v>61</v>
      </c>
      <c r="D88" s="147">
        <v>0.44</v>
      </c>
      <c r="E88" s="147">
        <v>0.48</v>
      </c>
      <c r="F88" s="148">
        <v>0.47</v>
      </c>
      <c r="G88" s="148">
        <v>0.35</v>
      </c>
      <c r="H88" s="148">
        <v>0.3</v>
      </c>
      <c r="I88" s="149">
        <v>0.42</v>
      </c>
    </row>
    <row r="89" spans="2:9" ht="15.75" thickBot="1"/>
    <row r="90" spans="2:9" ht="15.75" thickBot="1">
      <c r="B90" s="139"/>
      <c r="C90" s="140"/>
      <c r="D90" s="141" t="s">
        <v>37</v>
      </c>
      <c r="E90" s="141" t="s">
        <v>38</v>
      </c>
      <c r="F90" s="141" t="s">
        <v>39</v>
      </c>
      <c r="G90" s="141" t="s">
        <v>40</v>
      </c>
      <c r="H90" s="141" t="s">
        <v>41</v>
      </c>
      <c r="I90" s="142" t="s">
        <v>14</v>
      </c>
    </row>
    <row r="91" spans="2:9" ht="15.75" thickBot="1">
      <c r="B91" s="281"/>
      <c r="C91" s="143" t="s">
        <v>43</v>
      </c>
      <c r="D91" s="150">
        <f>+D72*100</f>
        <v>37</v>
      </c>
      <c r="E91" s="150">
        <f t="shared" ref="E91:I91" si="0">+E72*100</f>
        <v>32</v>
      </c>
      <c r="F91" s="150">
        <f t="shared" si="0"/>
        <v>28.000000000000004</v>
      </c>
      <c r="G91" s="150">
        <f t="shared" si="0"/>
        <v>27</v>
      </c>
      <c r="H91" s="150">
        <f t="shared" si="0"/>
        <v>22</v>
      </c>
      <c r="I91" s="150">
        <f t="shared" si="0"/>
        <v>28.999999999999996</v>
      </c>
    </row>
    <row r="92" spans="2:9" ht="15.75" thickBot="1">
      <c r="B92" s="284"/>
      <c r="C92" s="143" t="s">
        <v>44</v>
      </c>
      <c r="D92" s="150">
        <f t="shared" ref="D92:I101" si="1">+D73*100</f>
        <v>44</v>
      </c>
      <c r="E92" s="150">
        <f t="shared" si="1"/>
        <v>49</v>
      </c>
      <c r="F92" s="150">
        <f t="shared" si="1"/>
        <v>49</v>
      </c>
      <c r="G92" s="150">
        <f t="shared" si="1"/>
        <v>45</v>
      </c>
      <c r="H92" s="150">
        <f t="shared" si="1"/>
        <v>41</v>
      </c>
      <c r="I92" s="150">
        <f t="shared" si="1"/>
        <v>46</v>
      </c>
    </row>
    <row r="93" spans="2:9" ht="15.75" thickBot="1">
      <c r="B93" s="282"/>
      <c r="C93" s="143" t="s">
        <v>45</v>
      </c>
      <c r="D93" s="150">
        <f t="shared" si="1"/>
        <v>19</v>
      </c>
      <c r="E93" s="150">
        <f t="shared" si="1"/>
        <v>19</v>
      </c>
      <c r="F93" s="150">
        <f t="shared" si="1"/>
        <v>23</v>
      </c>
      <c r="G93" s="150">
        <f t="shared" si="1"/>
        <v>28.000000000000004</v>
      </c>
      <c r="H93" s="150">
        <f t="shared" si="1"/>
        <v>36</v>
      </c>
      <c r="I93" s="150">
        <f t="shared" si="1"/>
        <v>25</v>
      </c>
    </row>
    <row r="94" spans="2:9" ht="15.75" thickBot="1">
      <c r="B94" s="281"/>
      <c r="C94" s="143" t="s">
        <v>47</v>
      </c>
      <c r="D94" s="150">
        <f t="shared" si="1"/>
        <v>14.000000000000002</v>
      </c>
      <c r="E94" s="150">
        <f t="shared" si="1"/>
        <v>20</v>
      </c>
      <c r="F94" s="150">
        <f t="shared" si="1"/>
        <v>13</v>
      </c>
      <c r="G94" s="150">
        <f t="shared" si="1"/>
        <v>8</v>
      </c>
      <c r="H94" s="150">
        <f t="shared" si="1"/>
        <v>4</v>
      </c>
      <c r="I94" s="150">
        <f t="shared" si="1"/>
        <v>12</v>
      </c>
    </row>
    <row r="95" spans="2:9" ht="15.75" thickBot="1">
      <c r="B95" s="284"/>
      <c r="C95" s="143" t="s">
        <v>48</v>
      </c>
      <c r="D95" s="150">
        <f t="shared" si="1"/>
        <v>48</v>
      </c>
      <c r="E95" s="150">
        <f t="shared" si="1"/>
        <v>49</v>
      </c>
      <c r="F95" s="150">
        <f t="shared" si="1"/>
        <v>51</v>
      </c>
      <c r="G95" s="150">
        <f t="shared" si="1"/>
        <v>50</v>
      </c>
      <c r="H95" s="150">
        <f t="shared" si="1"/>
        <v>50</v>
      </c>
      <c r="I95" s="150">
        <f t="shared" si="1"/>
        <v>49</v>
      </c>
    </row>
    <row r="96" spans="2:9" ht="15.75" thickBot="1">
      <c r="B96" s="282"/>
      <c r="C96" s="143" t="s">
        <v>49</v>
      </c>
      <c r="D96" s="150">
        <f t="shared" si="1"/>
        <v>38</v>
      </c>
      <c r="E96" s="150">
        <f t="shared" si="1"/>
        <v>32</v>
      </c>
      <c r="F96" s="150">
        <f t="shared" si="1"/>
        <v>36</v>
      </c>
      <c r="G96" s="150">
        <f t="shared" si="1"/>
        <v>43</v>
      </c>
      <c r="H96" s="150">
        <f t="shared" si="1"/>
        <v>46</v>
      </c>
      <c r="I96" s="150">
        <f t="shared" si="1"/>
        <v>39</v>
      </c>
    </row>
    <row r="97" spans="2:23" ht="15.75" thickBot="1">
      <c r="B97" s="281"/>
      <c r="C97" s="143" t="s">
        <v>63</v>
      </c>
      <c r="D97" s="150">
        <f t="shared" si="1"/>
        <v>76</v>
      </c>
      <c r="E97" s="150">
        <f t="shared" si="1"/>
        <v>75</v>
      </c>
      <c r="F97" s="150">
        <f t="shared" si="1"/>
        <v>85</v>
      </c>
      <c r="G97" s="150">
        <f t="shared" si="1"/>
        <v>94</v>
      </c>
      <c r="H97" s="150">
        <f t="shared" si="1"/>
        <v>92</v>
      </c>
      <c r="I97" s="150">
        <f t="shared" si="1"/>
        <v>84</v>
      </c>
      <c r="W97" s="129">
        <v>3.9</v>
      </c>
    </row>
    <row r="98" spans="2:23" ht="23.25" thickBot="1">
      <c r="B98" s="282"/>
      <c r="C98" s="143" t="s">
        <v>64</v>
      </c>
      <c r="D98" s="150">
        <f t="shared" si="1"/>
        <v>24</v>
      </c>
      <c r="E98" s="150">
        <f t="shared" si="1"/>
        <v>25</v>
      </c>
      <c r="F98" s="150">
        <f t="shared" si="1"/>
        <v>15</v>
      </c>
      <c r="G98" s="150">
        <f t="shared" si="1"/>
        <v>6</v>
      </c>
      <c r="H98" s="150">
        <f t="shared" si="1"/>
        <v>8</v>
      </c>
      <c r="I98" s="150">
        <f t="shared" si="1"/>
        <v>16</v>
      </c>
    </row>
    <row r="99" spans="2:23" ht="23.25" thickBot="1">
      <c r="B99" s="281"/>
      <c r="C99" s="143" t="s">
        <v>65</v>
      </c>
      <c r="D99" s="150">
        <f t="shared" si="1"/>
        <v>12</v>
      </c>
      <c r="E99" s="150">
        <f t="shared" si="1"/>
        <v>12</v>
      </c>
      <c r="F99" s="150">
        <f t="shared" si="1"/>
        <v>8</v>
      </c>
      <c r="G99" s="150">
        <f t="shared" si="1"/>
        <v>8</v>
      </c>
      <c r="H99" s="150">
        <f t="shared" si="1"/>
        <v>6</v>
      </c>
      <c r="I99" s="150">
        <f t="shared" si="1"/>
        <v>9</v>
      </c>
    </row>
    <row r="100" spans="2:23" ht="34.5" thickBot="1">
      <c r="B100" s="284"/>
      <c r="C100" s="143" t="s">
        <v>66</v>
      </c>
      <c r="D100" s="150">
        <f t="shared" si="1"/>
        <v>21</v>
      </c>
      <c r="E100" s="150">
        <f t="shared" si="1"/>
        <v>17</v>
      </c>
      <c r="F100" s="150">
        <f t="shared" si="1"/>
        <v>15</v>
      </c>
      <c r="G100" s="150">
        <f t="shared" si="1"/>
        <v>13</v>
      </c>
      <c r="H100" s="150">
        <f t="shared" si="1"/>
        <v>7.0000000000000009</v>
      </c>
      <c r="I100" s="150">
        <f t="shared" si="1"/>
        <v>14.000000000000002</v>
      </c>
    </row>
    <row r="101" spans="2:23" ht="23.25" thickBot="1">
      <c r="B101" s="284"/>
      <c r="C101" s="143" t="s">
        <v>67</v>
      </c>
      <c r="D101" s="150">
        <f t="shared" si="1"/>
        <v>27</v>
      </c>
      <c r="E101" s="150">
        <f t="shared" si="1"/>
        <v>30</v>
      </c>
      <c r="F101" s="150">
        <f t="shared" si="1"/>
        <v>27</v>
      </c>
      <c r="G101" s="150">
        <f t="shared" si="1"/>
        <v>22</v>
      </c>
      <c r="H101" s="150">
        <f t="shared" si="1"/>
        <v>18</v>
      </c>
      <c r="I101" s="150">
        <f t="shared" si="1"/>
        <v>25</v>
      </c>
    </row>
    <row r="102" spans="2:23" ht="23.25" thickBot="1">
      <c r="B102" s="281"/>
      <c r="C102" s="143" t="s">
        <v>68</v>
      </c>
      <c r="D102" s="150">
        <f t="shared" ref="D102:I105" si="2">+D85*100</f>
        <v>27</v>
      </c>
      <c r="E102" s="150">
        <f t="shared" si="2"/>
        <v>23</v>
      </c>
      <c r="F102" s="150">
        <f t="shared" si="2"/>
        <v>15</v>
      </c>
      <c r="G102" s="150">
        <f t="shared" si="2"/>
        <v>16</v>
      </c>
      <c r="H102" s="150">
        <f t="shared" si="2"/>
        <v>14.000000000000002</v>
      </c>
      <c r="I102" s="150">
        <f t="shared" si="2"/>
        <v>19</v>
      </c>
    </row>
    <row r="103" spans="2:23" ht="23.25" thickBot="1">
      <c r="B103" s="282"/>
      <c r="C103" s="143" t="s">
        <v>69</v>
      </c>
      <c r="D103" s="150">
        <f t="shared" si="2"/>
        <v>73</v>
      </c>
      <c r="E103" s="150">
        <f t="shared" si="2"/>
        <v>77</v>
      </c>
      <c r="F103" s="150">
        <f t="shared" si="2"/>
        <v>85</v>
      </c>
      <c r="G103" s="150">
        <f t="shared" si="2"/>
        <v>84</v>
      </c>
      <c r="H103" s="150">
        <f t="shared" si="2"/>
        <v>86</v>
      </c>
      <c r="I103" s="150">
        <f t="shared" si="2"/>
        <v>81</v>
      </c>
    </row>
    <row r="104" spans="2:23" ht="15.75" thickBot="1">
      <c r="B104" s="281"/>
      <c r="C104" s="143" t="s">
        <v>70</v>
      </c>
      <c r="D104" s="150">
        <f t="shared" si="2"/>
        <v>56.000000000000007</v>
      </c>
      <c r="E104" s="150">
        <f t="shared" si="2"/>
        <v>52</v>
      </c>
      <c r="F104" s="150">
        <f t="shared" si="2"/>
        <v>53</v>
      </c>
      <c r="G104" s="150">
        <f t="shared" si="2"/>
        <v>65</v>
      </c>
      <c r="H104" s="150">
        <f t="shared" si="2"/>
        <v>70</v>
      </c>
      <c r="I104" s="150">
        <f t="shared" si="2"/>
        <v>57.999999999999993</v>
      </c>
    </row>
    <row r="105" spans="2:23" ht="15.75" thickBot="1">
      <c r="B105" s="282"/>
      <c r="C105" s="143" t="s">
        <v>71</v>
      </c>
      <c r="D105" s="150">
        <f t="shared" si="2"/>
        <v>44</v>
      </c>
      <c r="E105" s="150">
        <f t="shared" si="2"/>
        <v>48</v>
      </c>
      <c r="F105" s="150">
        <f t="shared" si="2"/>
        <v>47</v>
      </c>
      <c r="G105" s="150">
        <f t="shared" si="2"/>
        <v>35</v>
      </c>
      <c r="H105" s="150">
        <f t="shared" si="2"/>
        <v>30</v>
      </c>
      <c r="I105" s="150">
        <f t="shared" si="2"/>
        <v>42</v>
      </c>
    </row>
    <row r="110" spans="2:23">
      <c r="F110" s="283" t="s">
        <v>72</v>
      </c>
      <c r="G110" s="283"/>
      <c r="H110" s="283"/>
      <c r="I110" s="283"/>
    </row>
    <row r="111" spans="2:23">
      <c r="F111" s="283"/>
      <c r="G111" s="283"/>
      <c r="H111" s="283"/>
      <c r="I111" s="283"/>
    </row>
    <row r="112" spans="2:23">
      <c r="F112" s="283"/>
      <c r="G112" s="283"/>
      <c r="H112" s="283"/>
      <c r="I112" s="283"/>
    </row>
    <row r="113" spans="6:9">
      <c r="F113" s="283"/>
      <c r="G113" s="283"/>
      <c r="H113" s="283"/>
      <c r="I113" s="283"/>
    </row>
    <row r="114" spans="6:9">
      <c r="F114" s="283"/>
      <c r="G114" s="283"/>
      <c r="H114" s="283"/>
      <c r="I114" s="283"/>
    </row>
    <row r="115" spans="6:9">
      <c r="F115" s="283"/>
      <c r="G115" s="283"/>
      <c r="H115" s="283"/>
      <c r="I115" s="283"/>
    </row>
  </sheetData>
  <mergeCells count="47">
    <mergeCell ref="A2:A4"/>
    <mergeCell ref="A5:A7"/>
    <mergeCell ref="H6:J6"/>
    <mergeCell ref="A8:A10"/>
    <mergeCell ref="A11:A13"/>
    <mergeCell ref="H11:J11"/>
    <mergeCell ref="K11:M11"/>
    <mergeCell ref="A14:A16"/>
    <mergeCell ref="H16:J16"/>
    <mergeCell ref="K16:M16"/>
    <mergeCell ref="C21:D21"/>
    <mergeCell ref="E21:F21"/>
    <mergeCell ref="G21:I21"/>
    <mergeCell ref="A23:A28"/>
    <mergeCell ref="B23:B25"/>
    <mergeCell ref="C23:C25"/>
    <mergeCell ref="D23:D25"/>
    <mergeCell ref="E23:E25"/>
    <mergeCell ref="G23:G25"/>
    <mergeCell ref="H23:H25"/>
    <mergeCell ref="I23:I25"/>
    <mergeCell ref="J23:J25"/>
    <mergeCell ref="C30:D30"/>
    <mergeCell ref="E30:F30"/>
    <mergeCell ref="G30:I30"/>
    <mergeCell ref="F23:F25"/>
    <mergeCell ref="B80:B84"/>
    <mergeCell ref="B51:C51"/>
    <mergeCell ref="B52:B54"/>
    <mergeCell ref="B55:B57"/>
    <mergeCell ref="B58:B59"/>
    <mergeCell ref="B60:B64"/>
    <mergeCell ref="B65:B66"/>
    <mergeCell ref="B67:B68"/>
    <mergeCell ref="B71:C71"/>
    <mergeCell ref="B72:B74"/>
    <mergeCell ref="B75:B77"/>
    <mergeCell ref="B78:B79"/>
    <mergeCell ref="B102:B103"/>
    <mergeCell ref="B104:B105"/>
    <mergeCell ref="F110:I115"/>
    <mergeCell ref="B85:B86"/>
    <mergeCell ref="B87:B88"/>
    <mergeCell ref="B91:B93"/>
    <mergeCell ref="B94:B96"/>
    <mergeCell ref="B97:B98"/>
    <mergeCell ref="B99:B10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846D-B74B-42B7-8028-76A6B300EF8A}">
  <dimension ref="B1:X499"/>
  <sheetViews>
    <sheetView topLeftCell="A9" workbookViewId="0">
      <selection activeCell="U3" sqref="U3"/>
    </sheetView>
  </sheetViews>
  <sheetFormatPr defaultRowHeight="15"/>
  <cols>
    <col min="3" max="3" width="15.28515625" style="33" customWidth="1"/>
    <col min="9" max="9" width="9.42578125" bestFit="1" customWidth="1"/>
  </cols>
  <sheetData>
    <row r="1" spans="2:24" ht="60.75">
      <c r="B1" s="269" t="s">
        <v>73</v>
      </c>
      <c r="C1" s="23" t="s">
        <v>2</v>
      </c>
      <c r="D1" s="24" t="s">
        <v>74</v>
      </c>
      <c r="E1" t="s">
        <v>4</v>
      </c>
      <c r="F1" t="s">
        <v>5</v>
      </c>
      <c r="G1" t="s">
        <v>75</v>
      </c>
      <c r="H1" t="s">
        <v>7</v>
      </c>
      <c r="I1" t="s">
        <v>76</v>
      </c>
    </row>
    <row r="2" spans="2:24">
      <c r="B2" s="270">
        <v>2078.4891433807475</v>
      </c>
      <c r="C2" s="26">
        <f>+B2</f>
        <v>2078.4891433807475</v>
      </c>
      <c r="D2" s="271" t="s">
        <v>77</v>
      </c>
      <c r="E2" s="27">
        <v>5.81</v>
      </c>
      <c r="F2">
        <v>9.98</v>
      </c>
      <c r="G2">
        <v>7.25</v>
      </c>
      <c r="H2" s="28">
        <f>+G2-I2</f>
        <v>6.8125</v>
      </c>
      <c r="I2" s="29">
        <f>+D2/160</f>
        <v>0.4375</v>
      </c>
      <c r="L2" t="s">
        <v>78</v>
      </c>
      <c r="X2" s="30"/>
    </row>
    <row r="3" spans="2:24">
      <c r="B3" s="272">
        <v>896.16390595715689</v>
      </c>
      <c r="C3" s="32">
        <f>+C2+B3</f>
        <v>2974.6530493379041</v>
      </c>
      <c r="D3" s="273" t="s">
        <v>79</v>
      </c>
      <c r="E3" s="27">
        <v>5.81</v>
      </c>
      <c r="F3">
        <v>9.98</v>
      </c>
      <c r="G3">
        <v>7.25</v>
      </c>
      <c r="H3" s="28">
        <f t="shared" ref="H3:H66" si="0">+G3-I3</f>
        <v>6.6312499999999996</v>
      </c>
      <c r="I3" s="29">
        <f t="shared" ref="I3:I66" si="1">+D3/160</f>
        <v>0.61875000000000002</v>
      </c>
      <c r="X3" s="30"/>
    </row>
    <row r="4" spans="2:24">
      <c r="B4" s="272">
        <v>471.79595774663136</v>
      </c>
      <c r="C4" s="32">
        <f t="shared" ref="C4:C67" si="2">+C3+B4</f>
        <v>3446.4490070845354</v>
      </c>
      <c r="D4" s="273" t="s">
        <v>80</v>
      </c>
      <c r="E4" s="27">
        <v>5.81</v>
      </c>
      <c r="F4">
        <v>9.98</v>
      </c>
      <c r="G4">
        <v>7.25</v>
      </c>
      <c r="H4" s="28">
        <f t="shared" si="0"/>
        <v>6.625</v>
      </c>
      <c r="I4" s="29">
        <f t="shared" si="1"/>
        <v>0.625</v>
      </c>
      <c r="X4" s="30"/>
    </row>
    <row r="5" spans="2:24">
      <c r="B5" s="272">
        <v>1041.0366435871574</v>
      </c>
      <c r="C5" s="32">
        <f t="shared" si="2"/>
        <v>4487.4856506716933</v>
      </c>
      <c r="D5" s="273" t="s">
        <v>81</v>
      </c>
      <c r="E5" s="27">
        <v>5.81</v>
      </c>
      <c r="F5">
        <v>9.98</v>
      </c>
      <c r="G5">
        <v>7.25</v>
      </c>
      <c r="H5" s="28">
        <f t="shared" si="0"/>
        <v>6.25</v>
      </c>
      <c r="I5" s="29">
        <f t="shared" si="1"/>
        <v>1</v>
      </c>
      <c r="X5" s="30"/>
    </row>
    <row r="6" spans="2:24">
      <c r="B6" s="272">
        <v>504.32983522642144</v>
      </c>
      <c r="C6" s="32">
        <f t="shared" si="2"/>
        <v>4991.8154858981143</v>
      </c>
      <c r="D6" s="273" t="s">
        <v>82</v>
      </c>
      <c r="E6" s="27">
        <v>5.81</v>
      </c>
      <c r="F6">
        <v>9.98</v>
      </c>
      <c r="G6">
        <v>7.25</v>
      </c>
      <c r="H6" s="28">
        <f t="shared" si="0"/>
        <v>6.1875</v>
      </c>
      <c r="I6" s="29">
        <f t="shared" si="1"/>
        <v>1.0625</v>
      </c>
      <c r="X6" s="30"/>
    </row>
    <row r="7" spans="2:24">
      <c r="B7" s="272">
        <v>2407.1375852574502</v>
      </c>
      <c r="C7" s="32">
        <f t="shared" si="2"/>
        <v>7398.9530711555644</v>
      </c>
      <c r="D7" s="273" t="s">
        <v>83</v>
      </c>
      <c r="E7" s="27">
        <v>5.81</v>
      </c>
      <c r="F7">
        <v>9.98</v>
      </c>
      <c r="G7">
        <v>7.25</v>
      </c>
      <c r="H7" s="28">
        <f t="shared" si="0"/>
        <v>6.0125000000000002</v>
      </c>
      <c r="I7" s="29">
        <f t="shared" si="1"/>
        <v>1.2375</v>
      </c>
      <c r="X7" s="30"/>
    </row>
    <row r="8" spans="2:24">
      <c r="B8" s="272">
        <v>8115.6715598431319</v>
      </c>
      <c r="C8" s="32">
        <f t="shared" si="2"/>
        <v>15514.624630998696</v>
      </c>
      <c r="D8" s="273" t="s">
        <v>84</v>
      </c>
      <c r="E8" s="27">
        <v>5.81</v>
      </c>
      <c r="F8">
        <v>9.98</v>
      </c>
      <c r="G8">
        <v>7.25</v>
      </c>
      <c r="H8" s="28">
        <f t="shared" si="0"/>
        <v>6</v>
      </c>
      <c r="I8" s="29">
        <f t="shared" si="1"/>
        <v>1.25</v>
      </c>
      <c r="X8" s="30"/>
    </row>
    <row r="9" spans="2:24">
      <c r="B9" s="272">
        <v>777.66110774949368</v>
      </c>
      <c r="C9" s="32">
        <f t="shared" si="2"/>
        <v>16292.285738748191</v>
      </c>
      <c r="D9" s="273" t="s">
        <v>85</v>
      </c>
      <c r="E9" s="27">
        <v>5.81</v>
      </c>
      <c r="F9">
        <v>9.98</v>
      </c>
      <c r="G9">
        <v>7.25</v>
      </c>
      <c r="H9" s="28">
        <f t="shared" si="0"/>
        <v>5.6875</v>
      </c>
      <c r="I9" s="29">
        <f t="shared" si="1"/>
        <v>1.5625</v>
      </c>
      <c r="X9" s="30"/>
    </row>
    <row r="10" spans="2:24">
      <c r="B10" s="272">
        <v>14636.471771161338</v>
      </c>
      <c r="C10" s="32">
        <f t="shared" si="2"/>
        <v>30928.757509909527</v>
      </c>
      <c r="D10" s="273" t="s">
        <v>86</v>
      </c>
      <c r="E10" s="27">
        <v>5.81</v>
      </c>
      <c r="F10">
        <v>9.98</v>
      </c>
      <c r="G10">
        <v>7.25</v>
      </c>
      <c r="H10" s="28">
        <f t="shared" si="0"/>
        <v>5.375</v>
      </c>
      <c r="I10" s="29">
        <f t="shared" si="1"/>
        <v>1.875</v>
      </c>
      <c r="X10" s="30"/>
    </row>
    <row r="11" spans="2:24">
      <c r="B11" s="272">
        <v>11049.716178146005</v>
      </c>
      <c r="C11" s="32">
        <f t="shared" si="2"/>
        <v>41978.473688055528</v>
      </c>
      <c r="D11" s="273" t="s">
        <v>87</v>
      </c>
      <c r="E11" s="27">
        <v>5.81</v>
      </c>
      <c r="F11">
        <v>9.98</v>
      </c>
      <c r="G11">
        <v>7.25</v>
      </c>
      <c r="H11" s="28">
        <f t="shared" si="0"/>
        <v>5.0625</v>
      </c>
      <c r="I11" s="29">
        <f t="shared" si="1"/>
        <v>2.1875</v>
      </c>
      <c r="X11" s="30"/>
    </row>
    <row r="12" spans="2:24">
      <c r="B12" s="272">
        <v>20869.229991310454</v>
      </c>
      <c r="C12" s="32">
        <f t="shared" si="2"/>
        <v>62847.703679365979</v>
      </c>
      <c r="D12" s="273" t="s">
        <v>88</v>
      </c>
      <c r="E12" s="27">
        <v>5.81</v>
      </c>
      <c r="F12">
        <v>9.98</v>
      </c>
      <c r="G12">
        <v>7.25</v>
      </c>
      <c r="H12" s="28">
        <f t="shared" si="0"/>
        <v>4.75</v>
      </c>
      <c r="I12" s="29">
        <f t="shared" si="1"/>
        <v>2.5</v>
      </c>
      <c r="X12" s="30"/>
    </row>
    <row r="13" spans="2:24">
      <c r="B13" s="272">
        <v>902.85094630626372</v>
      </c>
      <c r="C13" s="32">
        <f t="shared" si="2"/>
        <v>63750.554625672245</v>
      </c>
      <c r="D13" s="273" t="s">
        <v>89</v>
      </c>
      <c r="E13" s="27">
        <v>5.81</v>
      </c>
      <c r="F13">
        <v>9.98</v>
      </c>
      <c r="G13">
        <v>7.25</v>
      </c>
      <c r="H13" s="28">
        <f t="shared" si="0"/>
        <v>4.5625</v>
      </c>
      <c r="I13" s="29">
        <f t="shared" si="1"/>
        <v>2.6875</v>
      </c>
      <c r="X13" s="30"/>
    </row>
    <row r="14" spans="2:24">
      <c r="B14" s="272">
        <v>602.15224843690316</v>
      </c>
      <c r="C14" s="32">
        <f t="shared" si="2"/>
        <v>64352.70687410915</v>
      </c>
      <c r="D14" s="273" t="s">
        <v>90</v>
      </c>
      <c r="E14" s="27">
        <v>5.81</v>
      </c>
      <c r="F14">
        <v>9.98</v>
      </c>
      <c r="G14">
        <v>7.25</v>
      </c>
      <c r="H14" s="28">
        <f t="shared" si="0"/>
        <v>4.5062499999999996</v>
      </c>
      <c r="I14" s="29">
        <f t="shared" si="1"/>
        <v>2.7437499999999999</v>
      </c>
      <c r="X14" s="30"/>
    </row>
    <row r="15" spans="2:24">
      <c r="B15" s="272">
        <v>603.73071957503817</v>
      </c>
      <c r="C15" s="32">
        <f t="shared" si="2"/>
        <v>64956.43759368419</v>
      </c>
      <c r="D15" s="273" t="s">
        <v>91</v>
      </c>
      <c r="E15" s="27">
        <v>5.81</v>
      </c>
      <c r="F15">
        <v>9.98</v>
      </c>
      <c r="G15">
        <v>7.25</v>
      </c>
      <c r="H15" s="28">
        <f t="shared" si="0"/>
        <v>4.4749999999999996</v>
      </c>
      <c r="I15" s="29">
        <f t="shared" si="1"/>
        <v>2.7749999999999999</v>
      </c>
      <c r="X15" s="30"/>
    </row>
    <row r="16" spans="2:24">
      <c r="B16" s="272">
        <v>2049.3305776441612</v>
      </c>
      <c r="C16" s="32">
        <f t="shared" si="2"/>
        <v>67005.768171328353</v>
      </c>
      <c r="D16" s="273" t="s">
        <v>92</v>
      </c>
      <c r="E16" s="27">
        <v>5.81</v>
      </c>
      <c r="F16">
        <v>9.98</v>
      </c>
      <c r="G16">
        <v>7.25</v>
      </c>
      <c r="H16" s="28">
        <f t="shared" si="0"/>
        <v>4.4375</v>
      </c>
      <c r="I16" s="29">
        <f t="shared" si="1"/>
        <v>2.8125</v>
      </c>
      <c r="X16" s="30"/>
    </row>
    <row r="17" spans="2:24">
      <c r="B17" s="272">
        <v>1320.4587190364036</v>
      </c>
      <c r="C17" s="32">
        <f t="shared" si="2"/>
        <v>68326.226890364749</v>
      </c>
      <c r="D17" s="273" t="s">
        <v>93</v>
      </c>
      <c r="E17" s="27">
        <v>5.81</v>
      </c>
      <c r="F17">
        <v>9.98</v>
      </c>
      <c r="G17">
        <v>7.25</v>
      </c>
      <c r="H17" s="28">
        <f t="shared" si="0"/>
        <v>4.4000000000000004</v>
      </c>
      <c r="I17" s="29">
        <f t="shared" si="1"/>
        <v>2.85</v>
      </c>
      <c r="X17" s="30"/>
    </row>
    <row r="18" spans="2:24">
      <c r="B18" s="272">
        <v>183.50251711052098</v>
      </c>
      <c r="C18" s="32">
        <f t="shared" si="2"/>
        <v>68509.729407475272</v>
      </c>
      <c r="D18" s="273" t="s">
        <v>94</v>
      </c>
      <c r="E18" s="27">
        <v>5.81</v>
      </c>
      <c r="F18">
        <v>9.98</v>
      </c>
      <c r="G18">
        <v>7.25</v>
      </c>
      <c r="H18" s="28">
        <f t="shared" si="0"/>
        <v>4.25</v>
      </c>
      <c r="I18" s="29">
        <f t="shared" si="1"/>
        <v>3</v>
      </c>
      <c r="X18" s="30"/>
    </row>
    <row r="19" spans="2:24">
      <c r="B19" s="272">
        <v>90259.660203620209</v>
      </c>
      <c r="C19" s="32">
        <f t="shared" si="2"/>
        <v>158769.38961109548</v>
      </c>
      <c r="D19" s="273" t="s">
        <v>95</v>
      </c>
      <c r="E19" s="27">
        <v>5.81</v>
      </c>
      <c r="F19">
        <v>9.98</v>
      </c>
      <c r="G19">
        <v>7.25</v>
      </c>
      <c r="H19" s="28">
        <f t="shared" si="0"/>
        <v>4.125</v>
      </c>
      <c r="I19" s="29">
        <f t="shared" si="1"/>
        <v>3.125</v>
      </c>
      <c r="X19" s="30"/>
    </row>
    <row r="20" spans="2:24">
      <c r="B20" s="272">
        <v>29821.705874385538</v>
      </c>
      <c r="C20" s="32">
        <f t="shared" si="2"/>
        <v>188591.09548548103</v>
      </c>
      <c r="D20" s="273" t="s">
        <v>96</v>
      </c>
      <c r="E20" s="27">
        <v>5.81</v>
      </c>
      <c r="F20">
        <v>9.98</v>
      </c>
      <c r="G20">
        <v>7.25</v>
      </c>
      <c r="H20" s="28">
        <f t="shared" si="0"/>
        <v>3.8125</v>
      </c>
      <c r="I20" s="29">
        <f t="shared" si="1"/>
        <v>3.4375</v>
      </c>
      <c r="X20" s="30"/>
    </row>
    <row r="21" spans="2:24">
      <c r="B21" s="272">
        <v>683.38649297613699</v>
      </c>
      <c r="C21" s="32">
        <f t="shared" si="2"/>
        <v>189274.48197845716</v>
      </c>
      <c r="D21" s="273" t="s">
        <v>97</v>
      </c>
      <c r="E21" s="27">
        <v>5.81</v>
      </c>
      <c r="F21">
        <v>9.98</v>
      </c>
      <c r="G21">
        <v>7.25</v>
      </c>
      <c r="H21" s="28">
        <f t="shared" si="0"/>
        <v>3.78125</v>
      </c>
      <c r="I21" s="29">
        <f t="shared" si="1"/>
        <v>3.46875</v>
      </c>
      <c r="X21" s="30"/>
    </row>
    <row r="22" spans="2:24">
      <c r="B22" s="272">
        <v>2890.222641713814</v>
      </c>
      <c r="C22" s="32">
        <f t="shared" si="2"/>
        <v>192164.70462017096</v>
      </c>
      <c r="D22" s="273" t="s">
        <v>98</v>
      </c>
      <c r="E22" s="27">
        <v>5.81</v>
      </c>
      <c r="F22">
        <v>9.98</v>
      </c>
      <c r="G22">
        <v>7.25</v>
      </c>
      <c r="H22" s="28">
        <f t="shared" si="0"/>
        <v>3.75</v>
      </c>
      <c r="I22" s="29">
        <f t="shared" si="1"/>
        <v>3.5</v>
      </c>
      <c r="X22" s="30"/>
    </row>
    <row r="23" spans="2:24">
      <c r="B23" s="272">
        <v>541.09968797315696</v>
      </c>
      <c r="C23" s="32">
        <f t="shared" si="2"/>
        <v>192705.80430814411</v>
      </c>
      <c r="D23" s="273" t="s">
        <v>99</v>
      </c>
      <c r="E23" s="27">
        <v>5.81</v>
      </c>
      <c r="F23">
        <v>9.98</v>
      </c>
      <c r="G23">
        <v>7.25</v>
      </c>
      <c r="H23" s="28">
        <f t="shared" si="0"/>
        <v>3.65625</v>
      </c>
      <c r="I23" s="29">
        <f t="shared" si="1"/>
        <v>3.59375</v>
      </c>
      <c r="X23" s="30"/>
    </row>
    <row r="24" spans="2:24">
      <c r="B24" s="272">
        <v>676.08224957799598</v>
      </c>
      <c r="C24" s="32">
        <f t="shared" si="2"/>
        <v>193381.88655772211</v>
      </c>
      <c r="D24" s="273" t="s">
        <v>100</v>
      </c>
      <c r="E24" s="27">
        <v>5.81</v>
      </c>
      <c r="F24">
        <v>9.98</v>
      </c>
      <c r="G24">
        <v>7.25</v>
      </c>
      <c r="H24" s="28">
        <f t="shared" si="0"/>
        <v>3.5625</v>
      </c>
      <c r="I24" s="29">
        <f t="shared" si="1"/>
        <v>3.6875</v>
      </c>
      <c r="X24" s="30"/>
    </row>
    <row r="25" spans="2:24">
      <c r="B25" s="272">
        <v>76807.547211033627</v>
      </c>
      <c r="C25" s="32">
        <f t="shared" si="2"/>
        <v>270189.43376875576</v>
      </c>
      <c r="D25" s="273" t="s">
        <v>101</v>
      </c>
      <c r="E25" s="27">
        <v>5.81</v>
      </c>
      <c r="F25">
        <v>9.98</v>
      </c>
      <c r="G25">
        <v>7.25</v>
      </c>
      <c r="H25" s="28">
        <f t="shared" si="0"/>
        <v>3.5</v>
      </c>
      <c r="I25" s="29">
        <f t="shared" si="1"/>
        <v>3.75</v>
      </c>
      <c r="X25" s="30"/>
    </row>
    <row r="26" spans="2:24">
      <c r="B26" s="272">
        <v>2155.5028255057655</v>
      </c>
      <c r="C26" s="32">
        <f t="shared" si="2"/>
        <v>272344.9365942615</v>
      </c>
      <c r="D26" s="273" t="s">
        <v>102</v>
      </c>
      <c r="E26" s="27">
        <v>5.81</v>
      </c>
      <c r="F26">
        <v>9.98</v>
      </c>
      <c r="G26">
        <v>7.25</v>
      </c>
      <c r="H26" s="28">
        <f t="shared" si="0"/>
        <v>3.45</v>
      </c>
      <c r="I26" s="29">
        <f t="shared" si="1"/>
        <v>3.8</v>
      </c>
      <c r="X26" s="30"/>
    </row>
    <row r="27" spans="2:24">
      <c r="B27" s="272">
        <v>406.80162413464893</v>
      </c>
      <c r="C27" s="32">
        <f t="shared" si="2"/>
        <v>272751.73821839615</v>
      </c>
      <c r="D27" s="273" t="s">
        <v>103</v>
      </c>
      <c r="E27" s="27">
        <v>5.81</v>
      </c>
      <c r="F27">
        <v>9.98</v>
      </c>
      <c r="G27">
        <v>7.25</v>
      </c>
      <c r="H27" s="28">
        <f t="shared" si="0"/>
        <v>3.375</v>
      </c>
      <c r="I27" s="29">
        <f t="shared" si="1"/>
        <v>3.875</v>
      </c>
      <c r="X27" s="30"/>
    </row>
    <row r="28" spans="2:24">
      <c r="B28" s="272">
        <v>12468.327787880497</v>
      </c>
      <c r="C28" s="32">
        <f t="shared" si="2"/>
        <v>285220.06600627664</v>
      </c>
      <c r="D28" s="273" t="s">
        <v>104</v>
      </c>
      <c r="E28" s="27">
        <v>5.81</v>
      </c>
      <c r="F28">
        <v>9.98</v>
      </c>
      <c r="G28">
        <v>7.25</v>
      </c>
      <c r="H28" s="28">
        <f t="shared" si="0"/>
        <v>3.1875</v>
      </c>
      <c r="I28" s="29">
        <f t="shared" si="1"/>
        <v>4.0625</v>
      </c>
      <c r="X28" s="30"/>
    </row>
    <row r="29" spans="2:24">
      <c r="B29" s="272">
        <v>355.08375325686734</v>
      </c>
      <c r="C29" s="32">
        <f t="shared" si="2"/>
        <v>285575.14975953352</v>
      </c>
      <c r="D29" s="273" t="s">
        <v>105</v>
      </c>
      <c r="E29" s="27">
        <v>5.81</v>
      </c>
      <c r="F29">
        <v>9.98</v>
      </c>
      <c r="G29">
        <v>7.25</v>
      </c>
      <c r="H29" s="28">
        <f t="shared" si="0"/>
        <v>3.125</v>
      </c>
      <c r="I29" s="29">
        <f t="shared" si="1"/>
        <v>4.125</v>
      </c>
      <c r="X29" s="30"/>
    </row>
    <row r="30" spans="2:24">
      <c r="B30" s="272">
        <v>366.466550124143</v>
      </c>
      <c r="C30" s="32">
        <f t="shared" si="2"/>
        <v>285941.61630965769</v>
      </c>
      <c r="D30" s="273" t="s">
        <v>106</v>
      </c>
      <c r="E30" s="27">
        <v>5.81</v>
      </c>
      <c r="F30">
        <v>9.98</v>
      </c>
      <c r="G30">
        <v>7.25</v>
      </c>
      <c r="H30" s="28">
        <f t="shared" si="0"/>
        <v>3</v>
      </c>
      <c r="I30" s="29">
        <f t="shared" si="1"/>
        <v>4.25</v>
      </c>
      <c r="X30" s="30"/>
    </row>
    <row r="31" spans="2:24">
      <c r="B31" s="272">
        <v>184.35677352518672</v>
      </c>
      <c r="C31" s="32">
        <f t="shared" si="2"/>
        <v>286125.97308318288</v>
      </c>
      <c r="D31" s="273" t="s">
        <v>107</v>
      </c>
      <c r="E31" s="27">
        <v>5.81</v>
      </c>
      <c r="F31">
        <v>9.98</v>
      </c>
      <c r="G31">
        <v>7.25</v>
      </c>
      <c r="H31" s="28">
        <f t="shared" si="0"/>
        <v>2.95</v>
      </c>
      <c r="I31" s="29">
        <f t="shared" si="1"/>
        <v>4.3</v>
      </c>
      <c r="X31" s="30"/>
    </row>
    <row r="32" spans="2:24">
      <c r="B32" s="272">
        <v>103248.99813352934</v>
      </c>
      <c r="C32" s="32">
        <f t="shared" si="2"/>
        <v>389374.97121671221</v>
      </c>
      <c r="D32" s="273" t="s">
        <v>108</v>
      </c>
      <c r="E32" s="27">
        <v>5.81</v>
      </c>
      <c r="F32">
        <v>9.98</v>
      </c>
      <c r="G32">
        <v>7.25</v>
      </c>
      <c r="H32" s="28">
        <f t="shared" si="0"/>
        <v>2.875</v>
      </c>
      <c r="I32" s="29">
        <f t="shared" si="1"/>
        <v>4.375</v>
      </c>
      <c r="X32" s="30"/>
    </row>
    <row r="33" spans="2:24">
      <c r="B33" s="272">
        <v>21147.747433270801</v>
      </c>
      <c r="C33" s="32">
        <f t="shared" si="2"/>
        <v>410522.718649983</v>
      </c>
      <c r="D33" s="273" t="s">
        <v>109</v>
      </c>
      <c r="E33" s="27">
        <v>5.81</v>
      </c>
      <c r="F33">
        <v>9.98</v>
      </c>
      <c r="G33">
        <v>7.25</v>
      </c>
      <c r="H33" s="28">
        <f t="shared" si="0"/>
        <v>2.5625</v>
      </c>
      <c r="I33" s="29">
        <f t="shared" si="1"/>
        <v>4.6875</v>
      </c>
      <c r="X33" s="30"/>
    </row>
    <row r="34" spans="2:24">
      <c r="B34" s="272">
        <v>901.51016147885616</v>
      </c>
      <c r="C34" s="32">
        <f t="shared" si="2"/>
        <v>411424.22881146183</v>
      </c>
      <c r="D34" s="273" t="s">
        <v>110</v>
      </c>
      <c r="E34" s="27">
        <v>5.81</v>
      </c>
      <c r="F34">
        <v>9.98</v>
      </c>
      <c r="G34">
        <v>7.25</v>
      </c>
      <c r="H34" s="28">
        <f t="shared" si="0"/>
        <v>2.5</v>
      </c>
      <c r="I34" s="29">
        <f t="shared" si="1"/>
        <v>4.75</v>
      </c>
      <c r="X34" s="30"/>
    </row>
    <row r="35" spans="2:24">
      <c r="B35" s="272">
        <v>272.18536430197292</v>
      </c>
      <c r="C35" s="32">
        <f t="shared" si="2"/>
        <v>411696.41417576378</v>
      </c>
      <c r="D35" s="273" t="s">
        <v>111</v>
      </c>
      <c r="E35" s="27">
        <v>5.81</v>
      </c>
      <c r="F35">
        <v>9.98</v>
      </c>
      <c r="G35">
        <v>7.25</v>
      </c>
      <c r="H35" s="28">
        <f t="shared" si="0"/>
        <v>2.46875</v>
      </c>
      <c r="I35" s="29">
        <f t="shared" si="1"/>
        <v>4.78125</v>
      </c>
      <c r="X35" s="30"/>
    </row>
    <row r="36" spans="2:24">
      <c r="B36" s="272">
        <v>203.95260463601065</v>
      </c>
      <c r="C36" s="32">
        <f t="shared" si="2"/>
        <v>411900.36678039981</v>
      </c>
      <c r="D36" s="273" t="s">
        <v>112</v>
      </c>
      <c r="E36" s="27">
        <v>5.81</v>
      </c>
      <c r="F36">
        <v>9.98</v>
      </c>
      <c r="G36">
        <v>7.25</v>
      </c>
      <c r="H36" s="28">
        <f t="shared" si="0"/>
        <v>2.4375</v>
      </c>
      <c r="I36" s="29">
        <f t="shared" si="1"/>
        <v>4.8125</v>
      </c>
      <c r="N36">
        <f>11258/4</f>
        <v>2814.5</v>
      </c>
      <c r="X36" s="30"/>
    </row>
    <row r="37" spans="2:24">
      <c r="B37" s="272">
        <v>109017.32918475848</v>
      </c>
      <c r="C37" s="32">
        <f t="shared" si="2"/>
        <v>520917.69596515829</v>
      </c>
      <c r="D37" s="273" t="s">
        <v>113</v>
      </c>
      <c r="E37" s="27">
        <v>5.81</v>
      </c>
      <c r="F37">
        <v>9.98</v>
      </c>
      <c r="G37">
        <v>7.25</v>
      </c>
      <c r="H37" s="28">
        <f t="shared" si="0"/>
        <v>2.25</v>
      </c>
      <c r="I37" s="29">
        <f t="shared" si="1"/>
        <v>5</v>
      </c>
      <c r="X37" s="30"/>
    </row>
    <row r="38" spans="2:24">
      <c r="B38" s="272">
        <v>553.15341921071581</v>
      </c>
      <c r="C38" s="32">
        <f t="shared" si="2"/>
        <v>521470.84938436898</v>
      </c>
      <c r="D38" s="273" t="s">
        <v>114</v>
      </c>
      <c r="E38" s="27">
        <v>5.81</v>
      </c>
      <c r="F38">
        <v>9.98</v>
      </c>
      <c r="G38">
        <v>7.25</v>
      </c>
      <c r="H38" s="28">
        <f t="shared" si="0"/>
        <v>2.125</v>
      </c>
      <c r="I38" s="29">
        <f t="shared" si="1"/>
        <v>5.125</v>
      </c>
      <c r="X38" s="30"/>
    </row>
    <row r="39" spans="2:24">
      <c r="B39" s="272">
        <v>17127.896836883865</v>
      </c>
      <c r="C39" s="32">
        <f t="shared" si="2"/>
        <v>538598.74622125283</v>
      </c>
      <c r="D39" s="273" t="s">
        <v>115</v>
      </c>
      <c r="E39" s="27">
        <v>5.81</v>
      </c>
      <c r="F39">
        <v>9.98</v>
      </c>
      <c r="G39">
        <v>7.25</v>
      </c>
      <c r="H39" s="28">
        <f t="shared" si="0"/>
        <v>1.9375</v>
      </c>
      <c r="I39" s="29">
        <f t="shared" si="1"/>
        <v>5.3125</v>
      </c>
      <c r="X39" s="30"/>
    </row>
    <row r="40" spans="2:24">
      <c r="B40" s="272">
        <v>26310.420251199295</v>
      </c>
      <c r="C40" s="32">
        <f t="shared" si="2"/>
        <v>564909.16647245211</v>
      </c>
      <c r="D40" s="273" t="s">
        <v>116</v>
      </c>
      <c r="E40" s="27">
        <v>5.81</v>
      </c>
      <c r="F40">
        <v>9.98</v>
      </c>
      <c r="G40">
        <v>7.25</v>
      </c>
      <c r="H40" s="28">
        <f t="shared" si="0"/>
        <v>1.8125</v>
      </c>
      <c r="I40" s="29">
        <f t="shared" si="1"/>
        <v>5.4375</v>
      </c>
      <c r="X40" s="30"/>
    </row>
    <row r="41" spans="2:24">
      <c r="B41" s="272">
        <v>414.05212400078568</v>
      </c>
      <c r="C41" s="32">
        <f t="shared" si="2"/>
        <v>565323.21859645285</v>
      </c>
      <c r="D41" s="273" t="s">
        <v>117</v>
      </c>
      <c r="E41" s="27">
        <v>5.81</v>
      </c>
      <c r="F41">
        <v>9.98</v>
      </c>
      <c r="G41">
        <v>7.25</v>
      </c>
      <c r="H41" s="28">
        <f t="shared" si="0"/>
        <v>1.65625</v>
      </c>
      <c r="I41" s="29">
        <f t="shared" si="1"/>
        <v>5.59375</v>
      </c>
      <c r="X41" s="30"/>
    </row>
    <row r="42" spans="2:24">
      <c r="B42" s="272">
        <v>122169.24458858756</v>
      </c>
      <c r="C42" s="32">
        <f t="shared" si="2"/>
        <v>687492.4631850404</v>
      </c>
      <c r="D42" s="273" t="s">
        <v>118</v>
      </c>
      <c r="E42" s="27">
        <v>5.81</v>
      </c>
      <c r="F42">
        <v>9.98</v>
      </c>
      <c r="G42">
        <v>7.25</v>
      </c>
      <c r="H42" s="28">
        <f t="shared" si="0"/>
        <v>1.625</v>
      </c>
      <c r="I42" s="29">
        <f t="shared" si="1"/>
        <v>5.625</v>
      </c>
      <c r="X42" s="30"/>
    </row>
    <row r="43" spans="2:24">
      <c r="B43" s="272">
        <v>15277.230201981885</v>
      </c>
      <c r="C43" s="32">
        <f t="shared" si="2"/>
        <v>702769.69338702224</v>
      </c>
      <c r="D43" s="273" t="s">
        <v>119</v>
      </c>
      <c r="E43" s="27">
        <v>5.81</v>
      </c>
      <c r="F43">
        <v>9.98</v>
      </c>
      <c r="G43">
        <v>7.25</v>
      </c>
      <c r="H43" s="28">
        <f t="shared" si="0"/>
        <v>1.5562500000000004</v>
      </c>
      <c r="I43" s="29">
        <f t="shared" si="1"/>
        <v>5.6937499999999996</v>
      </c>
      <c r="X43" s="30"/>
    </row>
    <row r="44" spans="2:24">
      <c r="B44" s="272">
        <v>24433.325833106916</v>
      </c>
      <c r="C44" s="32">
        <f t="shared" si="2"/>
        <v>727203.01922012912</v>
      </c>
      <c r="D44" s="273" t="s">
        <v>120</v>
      </c>
      <c r="E44" s="27">
        <v>5.81</v>
      </c>
      <c r="F44">
        <v>9.98</v>
      </c>
      <c r="G44">
        <v>7.25</v>
      </c>
      <c r="H44" s="28">
        <f t="shared" si="0"/>
        <v>1.4375</v>
      </c>
      <c r="I44" s="29">
        <f t="shared" si="1"/>
        <v>5.8125</v>
      </c>
      <c r="X44" s="30"/>
    </row>
    <row r="45" spans="2:24">
      <c r="B45" s="272">
        <v>28077.912644689488</v>
      </c>
      <c r="C45" s="32">
        <f t="shared" si="2"/>
        <v>755280.93186481856</v>
      </c>
      <c r="D45" s="273" t="s">
        <v>121</v>
      </c>
      <c r="E45" s="27">
        <v>5.81</v>
      </c>
      <c r="F45">
        <v>9.98</v>
      </c>
      <c r="G45">
        <v>7.25</v>
      </c>
      <c r="H45" s="28">
        <f t="shared" si="0"/>
        <v>1.3125</v>
      </c>
      <c r="I45" s="29">
        <f t="shared" si="1"/>
        <v>5.9375</v>
      </c>
      <c r="X45" s="30"/>
    </row>
    <row r="46" spans="2:24">
      <c r="B46" s="272">
        <v>292.74260831010872</v>
      </c>
      <c r="C46" s="32">
        <f t="shared" si="2"/>
        <v>755573.67447312863</v>
      </c>
      <c r="D46" s="273" t="s">
        <v>122</v>
      </c>
      <c r="E46" s="27">
        <v>5.81</v>
      </c>
      <c r="F46">
        <v>9.98</v>
      </c>
      <c r="G46">
        <v>7.25</v>
      </c>
      <c r="H46" s="28">
        <f t="shared" si="0"/>
        <v>1.2687499999999998</v>
      </c>
      <c r="I46" s="29">
        <f t="shared" si="1"/>
        <v>5.9812500000000002</v>
      </c>
      <c r="X46" s="30"/>
    </row>
    <row r="47" spans="2:24">
      <c r="B47" s="272">
        <v>3027.8598325135067</v>
      </c>
      <c r="C47" s="32">
        <f t="shared" si="2"/>
        <v>758601.53430564213</v>
      </c>
      <c r="D47" s="273" t="s">
        <v>123</v>
      </c>
      <c r="E47" s="27">
        <v>5.81</v>
      </c>
      <c r="F47">
        <v>9.98</v>
      </c>
      <c r="G47">
        <v>7.25</v>
      </c>
      <c r="H47" s="28">
        <f t="shared" si="0"/>
        <v>1.25</v>
      </c>
      <c r="I47" s="29">
        <f t="shared" si="1"/>
        <v>6</v>
      </c>
      <c r="X47" s="30"/>
    </row>
    <row r="48" spans="2:24">
      <c r="B48" s="272">
        <v>545536.79784836376</v>
      </c>
      <c r="C48" s="32">
        <f t="shared" si="2"/>
        <v>1304138.3321540058</v>
      </c>
      <c r="D48" s="273" t="s">
        <v>124</v>
      </c>
      <c r="E48" s="27">
        <v>5.81</v>
      </c>
      <c r="F48">
        <v>9.98</v>
      </c>
      <c r="G48">
        <v>7.25</v>
      </c>
      <c r="H48" s="28">
        <f t="shared" si="0"/>
        <v>1</v>
      </c>
      <c r="I48" s="29">
        <f t="shared" si="1"/>
        <v>6.25</v>
      </c>
      <c r="X48" s="30"/>
    </row>
    <row r="49" spans="2:24">
      <c r="B49" s="272">
        <v>515.72631165370842</v>
      </c>
      <c r="C49" s="32">
        <f t="shared" si="2"/>
        <v>1304654.0584656594</v>
      </c>
      <c r="D49" s="273" t="s">
        <v>125</v>
      </c>
      <c r="E49" s="27">
        <v>5.81</v>
      </c>
      <c r="F49">
        <v>9.98</v>
      </c>
      <c r="G49">
        <v>7.25</v>
      </c>
      <c r="H49" s="28">
        <f t="shared" si="0"/>
        <v>0.9375</v>
      </c>
      <c r="I49" s="29">
        <f t="shared" si="1"/>
        <v>6.3125</v>
      </c>
      <c r="X49" s="30"/>
    </row>
    <row r="50" spans="2:24">
      <c r="B50" s="272">
        <v>839.38933346832766</v>
      </c>
      <c r="C50" s="32">
        <f t="shared" si="2"/>
        <v>1305493.4477991278</v>
      </c>
      <c r="D50" s="273" t="s">
        <v>126</v>
      </c>
      <c r="E50" s="27">
        <v>5.81</v>
      </c>
      <c r="F50">
        <v>9.98</v>
      </c>
      <c r="G50">
        <v>7.25</v>
      </c>
      <c r="H50" s="28">
        <f t="shared" si="0"/>
        <v>0.75</v>
      </c>
      <c r="I50" s="29">
        <f t="shared" si="1"/>
        <v>6.5</v>
      </c>
      <c r="X50" s="30"/>
    </row>
    <row r="51" spans="2:24">
      <c r="B51" s="272">
        <v>95498.23340493557</v>
      </c>
      <c r="C51" s="32">
        <f t="shared" si="2"/>
        <v>1400991.6812040634</v>
      </c>
      <c r="D51" s="273" t="s">
        <v>127</v>
      </c>
      <c r="E51" s="27">
        <v>5.81</v>
      </c>
      <c r="F51">
        <v>9.98</v>
      </c>
      <c r="G51">
        <v>7.25</v>
      </c>
      <c r="H51" s="28">
        <f t="shared" si="0"/>
        <v>0.6875</v>
      </c>
      <c r="I51" s="29">
        <f t="shared" si="1"/>
        <v>6.5625</v>
      </c>
      <c r="X51" s="30"/>
    </row>
    <row r="52" spans="2:24">
      <c r="B52" s="272">
        <v>343.22374339282089</v>
      </c>
      <c r="C52" s="32">
        <f t="shared" si="2"/>
        <v>1401334.9049474562</v>
      </c>
      <c r="D52" s="273" t="s">
        <v>128</v>
      </c>
      <c r="E52" s="27">
        <v>5.81</v>
      </c>
      <c r="F52">
        <v>9.98</v>
      </c>
      <c r="G52">
        <v>7.25</v>
      </c>
      <c r="H52" s="28">
        <f t="shared" si="0"/>
        <v>0.66875000000000018</v>
      </c>
      <c r="I52" s="29">
        <f t="shared" si="1"/>
        <v>6.5812499999999998</v>
      </c>
      <c r="X52" s="30"/>
    </row>
    <row r="53" spans="2:24">
      <c r="B53" s="272">
        <v>1164.0164976039862</v>
      </c>
      <c r="C53" s="32">
        <f t="shared" si="2"/>
        <v>1402498.9214450603</v>
      </c>
      <c r="D53" s="273" t="s">
        <v>129</v>
      </c>
      <c r="E53" s="27">
        <v>5.81</v>
      </c>
      <c r="F53">
        <v>9.98</v>
      </c>
      <c r="G53">
        <v>7.25</v>
      </c>
      <c r="H53" s="28">
        <f t="shared" si="0"/>
        <v>0.5</v>
      </c>
      <c r="I53" s="29">
        <f t="shared" si="1"/>
        <v>6.75</v>
      </c>
      <c r="X53" s="30"/>
    </row>
    <row r="54" spans="2:24">
      <c r="B54" s="272">
        <v>266.68059352770945</v>
      </c>
      <c r="C54" s="32">
        <f t="shared" si="2"/>
        <v>1402765.6020385879</v>
      </c>
      <c r="D54" s="273" t="s">
        <v>130</v>
      </c>
      <c r="E54" s="27">
        <v>5.81</v>
      </c>
      <c r="F54">
        <v>9.98</v>
      </c>
      <c r="G54">
        <v>7.25</v>
      </c>
      <c r="H54" s="28">
        <f t="shared" si="0"/>
        <v>0.46250000000000036</v>
      </c>
      <c r="I54" s="29">
        <f t="shared" si="1"/>
        <v>6.7874999999999996</v>
      </c>
      <c r="X54" s="30"/>
    </row>
    <row r="55" spans="2:24">
      <c r="B55" s="272">
        <v>279.87528910623718</v>
      </c>
      <c r="C55" s="32">
        <f t="shared" si="2"/>
        <v>1403045.4773276942</v>
      </c>
      <c r="D55" s="273" t="s">
        <v>131</v>
      </c>
      <c r="E55" s="27">
        <v>5.81</v>
      </c>
      <c r="F55">
        <v>9.98</v>
      </c>
      <c r="G55">
        <v>7.25</v>
      </c>
      <c r="H55" s="28">
        <f t="shared" si="0"/>
        <v>0.4375</v>
      </c>
      <c r="I55" s="29">
        <f t="shared" si="1"/>
        <v>6.8125</v>
      </c>
      <c r="X55" s="30"/>
    </row>
    <row r="56" spans="2:24">
      <c r="B56" s="272">
        <v>463017.9145249594</v>
      </c>
      <c r="C56" s="32">
        <f t="shared" si="2"/>
        <v>1866063.3918526536</v>
      </c>
      <c r="D56" s="273" t="s">
        <v>132</v>
      </c>
      <c r="E56" s="27">
        <v>5.81</v>
      </c>
      <c r="F56">
        <v>9.98</v>
      </c>
      <c r="G56">
        <v>7.25</v>
      </c>
      <c r="H56" s="28">
        <f t="shared" si="0"/>
        <v>0.375</v>
      </c>
      <c r="I56" s="29">
        <f t="shared" si="1"/>
        <v>6.875</v>
      </c>
      <c r="X56" s="30"/>
    </row>
    <row r="57" spans="2:24">
      <c r="B57" s="272">
        <v>426.33482353346204</v>
      </c>
      <c r="C57" s="32">
        <f t="shared" si="2"/>
        <v>1866489.726676187</v>
      </c>
      <c r="D57" s="273" t="s">
        <v>133</v>
      </c>
      <c r="E57" s="27">
        <v>5.81</v>
      </c>
      <c r="F57">
        <v>9.98</v>
      </c>
      <c r="G57">
        <v>7.25</v>
      </c>
      <c r="H57" s="28">
        <f t="shared" si="0"/>
        <v>0.3125</v>
      </c>
      <c r="I57" s="29">
        <f t="shared" si="1"/>
        <v>6.9375</v>
      </c>
      <c r="X57" s="30"/>
    </row>
    <row r="58" spans="2:24">
      <c r="B58" s="272">
        <v>183.45135471551319</v>
      </c>
      <c r="C58" s="32">
        <f t="shared" si="2"/>
        <v>1866673.1780309025</v>
      </c>
      <c r="D58" s="273" t="s">
        <v>134</v>
      </c>
      <c r="E58" s="27">
        <v>5.81</v>
      </c>
      <c r="F58">
        <v>9.98</v>
      </c>
      <c r="G58">
        <v>7.25</v>
      </c>
      <c r="H58" s="28">
        <f t="shared" si="0"/>
        <v>0.30625000000000036</v>
      </c>
      <c r="I58" s="29">
        <f t="shared" si="1"/>
        <v>6.9437499999999996</v>
      </c>
      <c r="X58" s="30"/>
    </row>
    <row r="59" spans="2:24">
      <c r="B59" s="272">
        <v>6635.6472772495472</v>
      </c>
      <c r="C59" s="32">
        <f t="shared" si="2"/>
        <v>1873308.825308152</v>
      </c>
      <c r="D59" s="273" t="s">
        <v>135</v>
      </c>
      <c r="E59" s="27">
        <v>5.81</v>
      </c>
      <c r="F59">
        <v>9.98</v>
      </c>
      <c r="G59">
        <v>7.25</v>
      </c>
      <c r="H59" s="28">
        <f t="shared" si="0"/>
        <v>0.28125</v>
      </c>
      <c r="I59" s="29">
        <f t="shared" si="1"/>
        <v>6.96875</v>
      </c>
      <c r="X59" s="30"/>
    </row>
    <row r="60" spans="2:24">
      <c r="B60" s="272">
        <v>279.87528910623718</v>
      </c>
      <c r="C60" s="32">
        <f t="shared" si="2"/>
        <v>1873588.7005972583</v>
      </c>
      <c r="D60" s="273" t="s">
        <v>136</v>
      </c>
      <c r="E60" s="27">
        <v>5.81</v>
      </c>
      <c r="F60">
        <v>9.98</v>
      </c>
      <c r="G60">
        <v>7.25</v>
      </c>
      <c r="H60" s="28">
        <f t="shared" si="0"/>
        <v>0.25</v>
      </c>
      <c r="I60" s="29">
        <f t="shared" si="1"/>
        <v>7</v>
      </c>
      <c r="X60" s="30"/>
    </row>
    <row r="61" spans="2:24">
      <c r="B61" s="272">
        <v>690.94729619954228</v>
      </c>
      <c r="C61" s="32">
        <f t="shared" si="2"/>
        <v>1874279.6478934579</v>
      </c>
      <c r="D61" s="273" t="s">
        <v>137</v>
      </c>
      <c r="E61" s="27">
        <v>5.81</v>
      </c>
      <c r="F61">
        <v>9.98</v>
      </c>
      <c r="G61">
        <v>7.25</v>
      </c>
      <c r="H61" s="28">
        <f t="shared" si="0"/>
        <v>0.23125000000000018</v>
      </c>
      <c r="I61" s="29">
        <f t="shared" si="1"/>
        <v>7.0187499999999998</v>
      </c>
      <c r="X61" s="30"/>
    </row>
    <row r="62" spans="2:24">
      <c r="B62" s="272">
        <v>264.25055807038626</v>
      </c>
      <c r="C62" s="32">
        <f t="shared" si="2"/>
        <v>1874543.8984515283</v>
      </c>
      <c r="D62" s="273" t="s">
        <v>138</v>
      </c>
      <c r="E62" s="27">
        <v>5.81</v>
      </c>
      <c r="F62">
        <v>9.98</v>
      </c>
      <c r="G62">
        <v>7.25</v>
      </c>
      <c r="H62" s="28">
        <f t="shared" si="0"/>
        <v>0.21875</v>
      </c>
      <c r="I62" s="29">
        <f t="shared" si="1"/>
        <v>7.03125</v>
      </c>
      <c r="X62" s="30"/>
    </row>
    <row r="63" spans="2:24">
      <c r="B63" s="272">
        <v>4768.8009907887526</v>
      </c>
      <c r="C63" s="32">
        <f t="shared" si="2"/>
        <v>1879312.699442317</v>
      </c>
      <c r="D63" s="273" t="s">
        <v>139</v>
      </c>
      <c r="E63" s="27">
        <v>5.81</v>
      </c>
      <c r="F63">
        <v>9.98</v>
      </c>
      <c r="G63">
        <v>7.25</v>
      </c>
      <c r="H63" s="28">
        <f t="shared" si="0"/>
        <v>0.1875</v>
      </c>
      <c r="I63" s="29">
        <f t="shared" si="1"/>
        <v>7.0625</v>
      </c>
      <c r="X63" s="30"/>
    </row>
    <row r="64" spans="2:24">
      <c r="B64" s="272">
        <v>1427.0258426384487</v>
      </c>
      <c r="C64" s="32">
        <f t="shared" si="2"/>
        <v>1880739.7252849555</v>
      </c>
      <c r="D64" s="273" t="s">
        <v>140</v>
      </c>
      <c r="E64" s="27">
        <v>5.81</v>
      </c>
      <c r="F64">
        <v>9.98</v>
      </c>
      <c r="G64">
        <v>7.25</v>
      </c>
      <c r="H64" s="28">
        <f t="shared" si="0"/>
        <v>0.17499999999999982</v>
      </c>
      <c r="I64" s="29">
        <f t="shared" si="1"/>
        <v>7.0750000000000002</v>
      </c>
      <c r="X64" s="30"/>
    </row>
    <row r="65" spans="2:24">
      <c r="B65" s="272">
        <v>727.01117607908952</v>
      </c>
      <c r="C65" s="32">
        <f t="shared" si="2"/>
        <v>1881466.7364610345</v>
      </c>
      <c r="D65" s="273" t="s">
        <v>141</v>
      </c>
      <c r="E65" s="27">
        <v>5.81</v>
      </c>
      <c r="F65">
        <v>9.98</v>
      </c>
      <c r="G65">
        <v>7.25</v>
      </c>
      <c r="H65" s="28">
        <f t="shared" si="0"/>
        <v>0.15000000000000036</v>
      </c>
      <c r="I65" s="29">
        <f t="shared" si="1"/>
        <v>7.1</v>
      </c>
      <c r="X65" s="30"/>
    </row>
    <row r="66" spans="2:24">
      <c r="B66" s="272">
        <v>444.50761306099616</v>
      </c>
      <c r="C66" s="32">
        <f t="shared" si="2"/>
        <v>1881911.2440740955</v>
      </c>
      <c r="D66" s="273" t="s">
        <v>142</v>
      </c>
      <c r="E66" s="27">
        <v>5.81</v>
      </c>
      <c r="F66">
        <v>9.98</v>
      </c>
      <c r="G66">
        <v>7.25</v>
      </c>
      <c r="H66" s="28">
        <f t="shared" si="0"/>
        <v>0.13750000000000018</v>
      </c>
      <c r="I66" s="29">
        <f t="shared" si="1"/>
        <v>7.1124999999999998</v>
      </c>
      <c r="X66" s="30"/>
    </row>
    <row r="67" spans="2:24">
      <c r="B67" s="272">
        <v>2040.5365718814883</v>
      </c>
      <c r="C67" s="32">
        <f t="shared" si="2"/>
        <v>1883951.780645977</v>
      </c>
      <c r="D67" s="273" t="s">
        <v>143</v>
      </c>
      <c r="E67" s="27">
        <v>5.81</v>
      </c>
      <c r="F67">
        <v>9.98</v>
      </c>
      <c r="G67">
        <v>7.25</v>
      </c>
      <c r="H67" s="28">
        <f t="shared" ref="H67:H130" si="3">+G67-I67</f>
        <v>0.125</v>
      </c>
      <c r="I67" s="29">
        <f t="shared" ref="I67:I130" si="4">+D67/160</f>
        <v>7.125</v>
      </c>
      <c r="X67" s="30"/>
    </row>
    <row r="68" spans="2:24">
      <c r="B68" s="272">
        <v>34332.396331942466</v>
      </c>
      <c r="C68" s="32">
        <f t="shared" ref="C68:C131" si="5">+C67+B68</f>
        <v>1918284.1769779194</v>
      </c>
      <c r="D68" s="273" t="s">
        <v>144</v>
      </c>
      <c r="E68" s="27">
        <v>5.81</v>
      </c>
      <c r="F68">
        <v>9.98</v>
      </c>
      <c r="G68">
        <v>7.25</v>
      </c>
      <c r="H68" s="28">
        <f t="shared" si="3"/>
        <v>6.25E-2</v>
      </c>
      <c r="I68" s="29">
        <f t="shared" si="4"/>
        <v>7.1875</v>
      </c>
      <c r="X68" s="30"/>
    </row>
    <row r="69" spans="2:24">
      <c r="B69" s="272">
        <v>1162.0048900825377</v>
      </c>
      <c r="C69" s="32">
        <f t="shared" si="5"/>
        <v>1919446.1818680021</v>
      </c>
      <c r="D69" s="273" t="s">
        <v>145</v>
      </c>
      <c r="E69" s="27">
        <v>5.81</v>
      </c>
      <c r="F69">
        <v>9.98</v>
      </c>
      <c r="G69">
        <v>7.25</v>
      </c>
      <c r="H69" s="28">
        <f t="shared" si="3"/>
        <v>0</v>
      </c>
      <c r="I69" s="29">
        <f t="shared" si="4"/>
        <v>7.25</v>
      </c>
      <c r="X69" s="30"/>
    </row>
    <row r="70" spans="2:24">
      <c r="B70" s="272">
        <v>1977.7724084449824</v>
      </c>
      <c r="C70" s="32">
        <f t="shared" si="5"/>
        <v>1921423.954276447</v>
      </c>
      <c r="D70" s="273" t="s">
        <v>146</v>
      </c>
      <c r="E70" s="27">
        <v>5.81</v>
      </c>
      <c r="F70">
        <v>9.98</v>
      </c>
      <c r="G70">
        <v>7.25</v>
      </c>
      <c r="H70" s="28">
        <f t="shared" si="3"/>
        <v>-0.125</v>
      </c>
      <c r="I70" s="29">
        <f t="shared" si="4"/>
        <v>7.375</v>
      </c>
      <c r="X70" s="30"/>
    </row>
    <row r="71" spans="2:24">
      <c r="B71" s="272">
        <v>297.11719467211714</v>
      </c>
      <c r="C71" s="32">
        <f t="shared" si="5"/>
        <v>1921721.0714711191</v>
      </c>
      <c r="D71" s="273" t="s">
        <v>147</v>
      </c>
      <c r="E71" s="27">
        <v>5.81</v>
      </c>
      <c r="F71">
        <v>9.98</v>
      </c>
      <c r="G71">
        <v>7.25</v>
      </c>
      <c r="H71" s="28">
        <f t="shared" si="3"/>
        <v>-0.13124999999999964</v>
      </c>
      <c r="I71" s="29">
        <f t="shared" si="4"/>
        <v>7.3812499999999996</v>
      </c>
      <c r="X71" s="30"/>
    </row>
    <row r="72" spans="2:24">
      <c r="B72" s="272">
        <v>916.35822589132204</v>
      </c>
      <c r="C72" s="32">
        <f t="shared" si="5"/>
        <v>1922637.4296970104</v>
      </c>
      <c r="D72" s="273" t="s">
        <v>148</v>
      </c>
      <c r="E72" s="27">
        <v>5.81</v>
      </c>
      <c r="F72">
        <v>9.98</v>
      </c>
      <c r="G72">
        <v>7.25</v>
      </c>
      <c r="H72" s="28">
        <f t="shared" si="3"/>
        <v>-0.23749999999999982</v>
      </c>
      <c r="I72" s="29">
        <f t="shared" si="4"/>
        <v>7.4874999999999998</v>
      </c>
      <c r="X72" s="30"/>
    </row>
    <row r="73" spans="2:24">
      <c r="B73" s="272">
        <v>1075954.3214421375</v>
      </c>
      <c r="C73" s="32">
        <f t="shared" si="5"/>
        <v>2998591.7511391481</v>
      </c>
      <c r="D73" s="273" t="s">
        <v>149</v>
      </c>
      <c r="E73" s="27">
        <v>5.81</v>
      </c>
      <c r="F73">
        <v>9.98</v>
      </c>
      <c r="G73">
        <v>7.25</v>
      </c>
      <c r="H73" s="28">
        <f t="shared" si="3"/>
        <v>-0.25</v>
      </c>
      <c r="I73" s="29">
        <f t="shared" si="4"/>
        <v>7.5</v>
      </c>
      <c r="X73" s="30"/>
    </row>
    <row r="74" spans="2:24">
      <c r="B74" s="272">
        <v>3873.7831654550519</v>
      </c>
      <c r="C74" s="32">
        <f t="shared" si="5"/>
        <v>3002465.534304603</v>
      </c>
      <c r="D74" s="273" t="s">
        <v>150</v>
      </c>
      <c r="E74" s="27">
        <v>5.81</v>
      </c>
      <c r="F74">
        <v>9.98</v>
      </c>
      <c r="G74">
        <v>7.25</v>
      </c>
      <c r="H74" s="28">
        <f t="shared" si="3"/>
        <v>-0.375</v>
      </c>
      <c r="I74" s="29">
        <f t="shared" si="4"/>
        <v>7.625</v>
      </c>
      <c r="X74" s="30"/>
    </row>
    <row r="75" spans="2:24">
      <c r="B75" s="272">
        <v>537.38198474012324</v>
      </c>
      <c r="C75" s="32">
        <f t="shared" si="5"/>
        <v>3003002.916289343</v>
      </c>
      <c r="D75" s="273" t="s">
        <v>151</v>
      </c>
      <c r="E75" s="27">
        <v>5.81</v>
      </c>
      <c r="F75">
        <v>9.98</v>
      </c>
      <c r="G75">
        <v>7.25</v>
      </c>
      <c r="H75" s="28">
        <f t="shared" si="3"/>
        <v>-0.38124999999999964</v>
      </c>
      <c r="I75" s="29">
        <f t="shared" si="4"/>
        <v>7.6312499999999996</v>
      </c>
      <c r="X75" s="30"/>
    </row>
    <row r="76" spans="2:24">
      <c r="B76" s="272">
        <v>7008.7948421931669</v>
      </c>
      <c r="C76" s="32">
        <f t="shared" si="5"/>
        <v>3010011.7111315364</v>
      </c>
      <c r="D76" s="273" t="s">
        <v>152</v>
      </c>
      <c r="E76" s="27">
        <v>5.81</v>
      </c>
      <c r="F76">
        <v>9.98</v>
      </c>
      <c r="G76">
        <v>7.25</v>
      </c>
      <c r="H76" s="28">
        <f t="shared" si="3"/>
        <v>-0.5</v>
      </c>
      <c r="I76" s="29">
        <f t="shared" si="4"/>
        <v>7.75</v>
      </c>
      <c r="X76" s="30"/>
    </row>
    <row r="77" spans="2:24">
      <c r="B77" s="272">
        <v>272436.16057588888</v>
      </c>
      <c r="C77" s="32">
        <f t="shared" si="5"/>
        <v>3282447.8717074255</v>
      </c>
      <c r="D77" s="273" t="s">
        <v>153</v>
      </c>
      <c r="E77" s="27">
        <v>5.81</v>
      </c>
      <c r="F77">
        <v>9.98</v>
      </c>
      <c r="G77">
        <v>7.25</v>
      </c>
      <c r="H77" s="28">
        <f t="shared" si="3"/>
        <v>-0.5625</v>
      </c>
      <c r="I77" s="29">
        <f t="shared" si="4"/>
        <v>7.8125</v>
      </c>
      <c r="X77" s="30"/>
    </row>
    <row r="78" spans="2:24">
      <c r="B78" s="272">
        <v>2950.9416271711812</v>
      </c>
      <c r="C78" s="32">
        <f t="shared" si="5"/>
        <v>3285398.8133345968</v>
      </c>
      <c r="D78" s="273" t="s">
        <v>154</v>
      </c>
      <c r="E78" s="27">
        <v>5.81</v>
      </c>
      <c r="F78">
        <v>9.98</v>
      </c>
      <c r="G78">
        <v>7.25</v>
      </c>
      <c r="H78" s="28">
        <f t="shared" si="3"/>
        <v>-0.59999999999999964</v>
      </c>
      <c r="I78" s="29">
        <f t="shared" si="4"/>
        <v>7.85</v>
      </c>
      <c r="X78" s="30"/>
    </row>
    <row r="79" spans="2:24">
      <c r="B79" s="272">
        <v>1513.115648560098</v>
      </c>
      <c r="C79" s="32">
        <f t="shared" si="5"/>
        <v>3286911.928983157</v>
      </c>
      <c r="D79" s="273" t="s">
        <v>155</v>
      </c>
      <c r="E79" s="27">
        <v>5.81</v>
      </c>
      <c r="F79">
        <v>9.98</v>
      </c>
      <c r="G79">
        <v>7.25</v>
      </c>
      <c r="H79" s="28">
        <f t="shared" si="3"/>
        <v>-0.625</v>
      </c>
      <c r="I79" s="29">
        <f t="shared" si="4"/>
        <v>7.875</v>
      </c>
      <c r="X79" s="30"/>
    </row>
    <row r="80" spans="2:24">
      <c r="B80" s="272">
        <v>5994.18099193122</v>
      </c>
      <c r="C80" s="32">
        <f t="shared" si="5"/>
        <v>3292906.1099750884</v>
      </c>
      <c r="D80" s="273" t="s">
        <v>156</v>
      </c>
      <c r="E80" s="27">
        <v>5.81</v>
      </c>
      <c r="F80">
        <v>9.98</v>
      </c>
      <c r="G80">
        <v>7.25</v>
      </c>
      <c r="H80" s="28">
        <f t="shared" si="3"/>
        <v>-0.6875</v>
      </c>
      <c r="I80" s="29">
        <f t="shared" si="4"/>
        <v>7.9375</v>
      </c>
      <c r="X80" s="30"/>
    </row>
    <row r="81" spans="2:24">
      <c r="B81" s="272">
        <v>2681.9642535029275</v>
      </c>
      <c r="C81" s="32">
        <f t="shared" si="5"/>
        <v>3295588.0742285913</v>
      </c>
      <c r="D81" s="273" t="s">
        <v>157</v>
      </c>
      <c r="E81" s="27">
        <v>5.81</v>
      </c>
      <c r="F81">
        <v>9.98</v>
      </c>
      <c r="G81">
        <v>7.25</v>
      </c>
      <c r="H81" s="28">
        <f t="shared" si="3"/>
        <v>-0.71875</v>
      </c>
      <c r="I81" s="29">
        <f t="shared" si="4"/>
        <v>7.96875</v>
      </c>
      <c r="X81" s="30"/>
    </row>
    <row r="82" spans="2:24">
      <c r="B82" s="272">
        <v>6146.0803822927255</v>
      </c>
      <c r="C82" s="32">
        <f t="shared" si="5"/>
        <v>3301734.1546108839</v>
      </c>
      <c r="D82" s="273" t="s">
        <v>158</v>
      </c>
      <c r="E82" s="27">
        <v>5.81</v>
      </c>
      <c r="F82">
        <v>9.98</v>
      </c>
      <c r="G82">
        <v>7.25</v>
      </c>
      <c r="H82" s="28">
        <f t="shared" si="3"/>
        <v>-0.75</v>
      </c>
      <c r="I82" s="29">
        <f t="shared" si="4"/>
        <v>8</v>
      </c>
      <c r="X82" s="30"/>
    </row>
    <row r="83" spans="2:24">
      <c r="B83" s="272">
        <v>972.99711411067688</v>
      </c>
      <c r="C83" s="32">
        <f t="shared" si="5"/>
        <v>3302707.1517249946</v>
      </c>
      <c r="D83" s="273" t="s">
        <v>159</v>
      </c>
      <c r="E83" s="27">
        <v>5.81</v>
      </c>
      <c r="F83">
        <v>9.98</v>
      </c>
      <c r="G83">
        <v>7.25</v>
      </c>
      <c r="H83" s="28">
        <f t="shared" si="3"/>
        <v>-0.80625000000000036</v>
      </c>
      <c r="I83" s="29">
        <f t="shared" si="4"/>
        <v>8.0562500000000004</v>
      </c>
      <c r="X83" s="30"/>
    </row>
    <row r="84" spans="2:24">
      <c r="B84" s="272">
        <v>5107.4030081256378</v>
      </c>
      <c r="C84" s="32">
        <f t="shared" si="5"/>
        <v>3307814.5547331204</v>
      </c>
      <c r="D84" s="273" t="s">
        <v>160</v>
      </c>
      <c r="E84" s="27">
        <v>5.81</v>
      </c>
      <c r="F84">
        <v>9.98</v>
      </c>
      <c r="G84">
        <v>7.25</v>
      </c>
      <c r="H84" s="28">
        <f t="shared" si="3"/>
        <v>-0.8125</v>
      </c>
      <c r="I84" s="29">
        <f t="shared" si="4"/>
        <v>8.0625</v>
      </c>
      <c r="X84" s="30"/>
    </row>
    <row r="85" spans="2:24">
      <c r="B85" s="272">
        <v>1126194.7417223798</v>
      </c>
      <c r="C85" s="32">
        <f t="shared" si="5"/>
        <v>4434009.2964555006</v>
      </c>
      <c r="D85" s="273" t="s">
        <v>161</v>
      </c>
      <c r="E85" s="27">
        <v>5.81</v>
      </c>
      <c r="F85">
        <v>9.98</v>
      </c>
      <c r="G85">
        <v>7.25</v>
      </c>
      <c r="H85" s="28">
        <f t="shared" si="3"/>
        <v>-0.875</v>
      </c>
      <c r="I85" s="29">
        <f t="shared" si="4"/>
        <v>8.125</v>
      </c>
      <c r="X85" s="30"/>
    </row>
    <row r="86" spans="2:24">
      <c r="B86" s="272">
        <v>471.16267562248879</v>
      </c>
      <c r="C86" s="32">
        <f t="shared" si="5"/>
        <v>4434480.4591311235</v>
      </c>
      <c r="D86" s="273" t="s">
        <v>162</v>
      </c>
      <c r="E86" s="27">
        <v>5.81</v>
      </c>
      <c r="F86">
        <v>9.98</v>
      </c>
      <c r="G86">
        <v>7.25</v>
      </c>
      <c r="H86" s="28">
        <f t="shared" si="3"/>
        <v>-0.9375</v>
      </c>
      <c r="I86" s="29">
        <f t="shared" si="4"/>
        <v>8.1875</v>
      </c>
      <c r="X86" s="30"/>
    </row>
    <row r="87" spans="2:24">
      <c r="B87" s="272">
        <v>960.18600964741347</v>
      </c>
      <c r="C87" s="32">
        <f t="shared" si="5"/>
        <v>4435440.6451407708</v>
      </c>
      <c r="D87" s="273" t="s">
        <v>163</v>
      </c>
      <c r="E87" s="27">
        <v>5.81</v>
      </c>
      <c r="F87">
        <v>9.98</v>
      </c>
      <c r="G87">
        <v>7.25</v>
      </c>
      <c r="H87" s="28">
        <f t="shared" si="3"/>
        <v>-1</v>
      </c>
      <c r="I87" s="29">
        <f t="shared" si="4"/>
        <v>8.25</v>
      </c>
      <c r="X87" s="30"/>
    </row>
    <row r="88" spans="2:24">
      <c r="B88" s="272">
        <v>997.82295438638789</v>
      </c>
      <c r="C88" s="32">
        <f t="shared" si="5"/>
        <v>4436438.4680951573</v>
      </c>
      <c r="D88" s="273" t="s">
        <v>164</v>
      </c>
      <c r="E88" s="27">
        <v>5.81</v>
      </c>
      <c r="F88">
        <v>9.98</v>
      </c>
      <c r="G88">
        <v>7.25</v>
      </c>
      <c r="H88" s="28">
        <f t="shared" si="3"/>
        <v>-1.03125</v>
      </c>
      <c r="I88" s="29">
        <f t="shared" si="4"/>
        <v>8.28125</v>
      </c>
      <c r="X88" s="30"/>
    </row>
    <row r="89" spans="2:24">
      <c r="B89" s="272">
        <v>7986.6538161129802</v>
      </c>
      <c r="C89" s="32">
        <f t="shared" si="5"/>
        <v>4444425.1219112705</v>
      </c>
      <c r="D89" s="273" t="s">
        <v>165</v>
      </c>
      <c r="E89" s="27">
        <v>5.81</v>
      </c>
      <c r="F89">
        <v>9.98</v>
      </c>
      <c r="G89">
        <v>7.25</v>
      </c>
      <c r="H89" s="28">
        <f t="shared" si="3"/>
        <v>-1.125</v>
      </c>
      <c r="I89" s="29">
        <f t="shared" si="4"/>
        <v>8.375</v>
      </c>
      <c r="X89" s="30"/>
    </row>
    <row r="90" spans="2:24">
      <c r="B90" s="272">
        <v>216787.31835487325</v>
      </c>
      <c r="C90" s="32">
        <f t="shared" si="5"/>
        <v>4661212.4402661435</v>
      </c>
      <c r="D90" s="273" t="s">
        <v>166</v>
      </c>
      <c r="E90" s="27">
        <v>5.81</v>
      </c>
      <c r="F90">
        <v>9.98</v>
      </c>
      <c r="G90">
        <v>7.25</v>
      </c>
      <c r="H90" s="28">
        <f t="shared" si="3"/>
        <v>-1.1875</v>
      </c>
      <c r="I90" s="29">
        <f t="shared" si="4"/>
        <v>8.4375</v>
      </c>
      <c r="X90" s="30"/>
    </row>
    <row r="91" spans="2:24">
      <c r="B91" s="272">
        <v>3460.7326839045427</v>
      </c>
      <c r="C91" s="32">
        <f t="shared" si="5"/>
        <v>4664673.172950048</v>
      </c>
      <c r="D91" s="273" t="s">
        <v>167</v>
      </c>
      <c r="E91" s="27">
        <v>5.81</v>
      </c>
      <c r="F91">
        <v>9.98</v>
      </c>
      <c r="G91">
        <v>7.25</v>
      </c>
      <c r="H91" s="28">
        <f t="shared" si="3"/>
        <v>-1.25</v>
      </c>
      <c r="I91" s="29">
        <f t="shared" si="4"/>
        <v>8.5</v>
      </c>
      <c r="X91" s="30"/>
    </row>
    <row r="92" spans="2:24">
      <c r="B92" s="272">
        <v>1204.5518979856736</v>
      </c>
      <c r="C92" s="32">
        <f t="shared" si="5"/>
        <v>4665877.7248480339</v>
      </c>
      <c r="D92" s="273" t="s">
        <v>168</v>
      </c>
      <c r="E92" s="27">
        <v>5.81</v>
      </c>
      <c r="F92">
        <v>9.98</v>
      </c>
      <c r="G92">
        <v>7.25</v>
      </c>
      <c r="H92" s="28">
        <f t="shared" si="3"/>
        <v>-1.3062500000000004</v>
      </c>
      <c r="I92" s="29">
        <f t="shared" si="4"/>
        <v>8.5562500000000004</v>
      </c>
      <c r="X92" s="30"/>
    </row>
    <row r="93" spans="2:24">
      <c r="B93" s="272">
        <v>8454.1063307146924</v>
      </c>
      <c r="C93" s="32">
        <f t="shared" si="5"/>
        <v>4674331.831178749</v>
      </c>
      <c r="D93" s="273" t="s">
        <v>169</v>
      </c>
      <c r="E93" s="27">
        <v>5.81</v>
      </c>
      <c r="F93">
        <v>9.98</v>
      </c>
      <c r="G93">
        <v>7.25</v>
      </c>
      <c r="H93" s="28">
        <f t="shared" si="3"/>
        <v>-1.3125</v>
      </c>
      <c r="I93" s="29">
        <f t="shared" si="4"/>
        <v>8.5625</v>
      </c>
      <c r="X93" s="30"/>
    </row>
    <row r="94" spans="2:24">
      <c r="B94" s="272">
        <v>7959.4927313529342</v>
      </c>
      <c r="C94" s="32">
        <f t="shared" si="5"/>
        <v>4682291.3239101022</v>
      </c>
      <c r="D94" s="273" t="s">
        <v>170</v>
      </c>
      <c r="E94" s="27">
        <v>5.81</v>
      </c>
      <c r="F94">
        <v>9.98</v>
      </c>
      <c r="G94">
        <v>7.25</v>
      </c>
      <c r="H94" s="28">
        <f t="shared" si="3"/>
        <v>-1.375</v>
      </c>
      <c r="I94" s="29">
        <f t="shared" si="4"/>
        <v>8.625</v>
      </c>
      <c r="X94" s="30"/>
    </row>
    <row r="95" spans="2:24">
      <c r="B95" s="272">
        <v>3801.4211707970535</v>
      </c>
      <c r="C95" s="32">
        <f t="shared" si="5"/>
        <v>4686092.7450808994</v>
      </c>
      <c r="D95" s="273" t="s">
        <v>171</v>
      </c>
      <c r="E95" s="27">
        <v>5.81</v>
      </c>
      <c r="F95">
        <v>9.98</v>
      </c>
      <c r="G95">
        <v>7.25</v>
      </c>
      <c r="H95" s="28">
        <f t="shared" si="3"/>
        <v>-1.4375</v>
      </c>
      <c r="I95" s="29">
        <f t="shared" si="4"/>
        <v>8.6875</v>
      </c>
      <c r="X95" s="30"/>
    </row>
    <row r="96" spans="2:24">
      <c r="B96" s="272">
        <v>1327.2998486515994</v>
      </c>
      <c r="C96" s="32">
        <f t="shared" si="5"/>
        <v>4687420.044929551</v>
      </c>
      <c r="D96" s="273" t="s">
        <v>172</v>
      </c>
      <c r="E96" s="27">
        <v>5.81</v>
      </c>
      <c r="F96">
        <v>9.98</v>
      </c>
      <c r="G96">
        <v>7.25</v>
      </c>
      <c r="H96" s="28">
        <f t="shared" si="3"/>
        <v>-1.4937500000000004</v>
      </c>
      <c r="I96" s="29">
        <f t="shared" si="4"/>
        <v>8.7437500000000004</v>
      </c>
      <c r="X96" s="30"/>
    </row>
    <row r="97" spans="2:24">
      <c r="B97" s="272">
        <v>1142357.9968725131</v>
      </c>
      <c r="C97" s="32">
        <f t="shared" si="5"/>
        <v>5829778.0418020636</v>
      </c>
      <c r="D97" s="273" t="s">
        <v>173</v>
      </c>
      <c r="E97" s="27">
        <v>5.81</v>
      </c>
      <c r="F97">
        <v>9.98</v>
      </c>
      <c r="G97">
        <v>7.25</v>
      </c>
      <c r="H97" s="28">
        <f t="shared" si="3"/>
        <v>-1.5</v>
      </c>
      <c r="I97" s="29">
        <f t="shared" si="4"/>
        <v>8.75</v>
      </c>
      <c r="X97" s="30"/>
    </row>
    <row r="98" spans="2:24">
      <c r="B98" s="272">
        <v>1537.5977434092831</v>
      </c>
      <c r="C98" s="32">
        <f t="shared" si="5"/>
        <v>5831315.6395454733</v>
      </c>
      <c r="D98" s="273" t="s">
        <v>174</v>
      </c>
      <c r="E98" s="27">
        <v>5.81</v>
      </c>
      <c r="F98">
        <v>9.98</v>
      </c>
      <c r="G98">
        <v>7.25</v>
      </c>
      <c r="H98" s="28">
        <f t="shared" si="3"/>
        <v>-1.5625</v>
      </c>
      <c r="I98" s="29">
        <f t="shared" si="4"/>
        <v>8.8125</v>
      </c>
      <c r="X98" s="30"/>
    </row>
    <row r="99" spans="2:24">
      <c r="B99" s="272">
        <v>2363.8490297198373</v>
      </c>
      <c r="C99" s="32">
        <f t="shared" si="5"/>
        <v>5833679.4885751931</v>
      </c>
      <c r="D99" s="273" t="s">
        <v>175</v>
      </c>
      <c r="E99" s="27">
        <v>5.81</v>
      </c>
      <c r="F99">
        <v>9.98</v>
      </c>
      <c r="G99">
        <v>7.25</v>
      </c>
      <c r="H99" s="28">
        <f t="shared" si="3"/>
        <v>-1.5999999999999996</v>
      </c>
      <c r="I99" s="29">
        <f t="shared" si="4"/>
        <v>8.85</v>
      </c>
      <c r="X99" s="30"/>
    </row>
    <row r="100" spans="2:24">
      <c r="B100" s="272">
        <v>20143.833226391886</v>
      </c>
      <c r="C100" s="32">
        <f t="shared" si="5"/>
        <v>5853823.3218015851</v>
      </c>
      <c r="D100" s="273" t="s">
        <v>176</v>
      </c>
      <c r="E100" s="27">
        <v>5.81</v>
      </c>
      <c r="F100">
        <v>9.98</v>
      </c>
      <c r="G100">
        <v>7.25</v>
      </c>
      <c r="H100" s="28">
        <f t="shared" si="3"/>
        <v>-1.625</v>
      </c>
      <c r="I100" s="29">
        <f t="shared" si="4"/>
        <v>8.875</v>
      </c>
      <c r="X100" s="30"/>
    </row>
    <row r="101" spans="2:24">
      <c r="B101" s="272">
        <v>213.99941082501641</v>
      </c>
      <c r="C101" s="32">
        <f t="shared" si="5"/>
        <v>5854037.32121241</v>
      </c>
      <c r="D101" s="273" t="s">
        <v>177</v>
      </c>
      <c r="E101" s="27">
        <v>5.81</v>
      </c>
      <c r="F101">
        <v>9.98</v>
      </c>
      <c r="G101">
        <v>7.25</v>
      </c>
      <c r="H101" s="28">
        <f t="shared" si="3"/>
        <v>-1.6812500000000004</v>
      </c>
      <c r="I101" s="29">
        <f t="shared" si="4"/>
        <v>8.9312500000000004</v>
      </c>
      <c r="X101" s="30"/>
    </row>
    <row r="102" spans="2:24">
      <c r="B102" s="272">
        <v>4236.5809624976755</v>
      </c>
      <c r="C102" s="32">
        <f t="shared" si="5"/>
        <v>5858273.9021749077</v>
      </c>
      <c r="D102" s="273" t="s">
        <v>178</v>
      </c>
      <c r="E102" s="27">
        <v>5.81</v>
      </c>
      <c r="F102">
        <v>9.98</v>
      </c>
      <c r="G102">
        <v>7.25</v>
      </c>
      <c r="H102" s="28">
        <f t="shared" si="3"/>
        <v>-1.6875</v>
      </c>
      <c r="I102" s="29">
        <f t="shared" si="4"/>
        <v>8.9375</v>
      </c>
      <c r="X102" s="30"/>
    </row>
    <row r="103" spans="2:24">
      <c r="B103" s="272">
        <v>2686.4556633990205</v>
      </c>
      <c r="C103" s="32">
        <f t="shared" si="5"/>
        <v>5860960.3578383066</v>
      </c>
      <c r="D103" s="273" t="s">
        <v>179</v>
      </c>
      <c r="E103" s="27">
        <v>5.81</v>
      </c>
      <c r="F103">
        <v>9.98</v>
      </c>
      <c r="G103">
        <v>7.25</v>
      </c>
      <c r="H103" s="28">
        <f t="shared" si="3"/>
        <v>-1.75</v>
      </c>
      <c r="I103" s="29">
        <f t="shared" si="4"/>
        <v>9</v>
      </c>
      <c r="X103" s="30"/>
    </row>
    <row r="104" spans="2:24">
      <c r="B104" s="272">
        <v>446.20432529679272</v>
      </c>
      <c r="C104" s="32">
        <f t="shared" si="5"/>
        <v>5861406.5621636035</v>
      </c>
      <c r="D104" s="273" t="s">
        <v>180</v>
      </c>
      <c r="E104" s="27">
        <v>5.81</v>
      </c>
      <c r="F104">
        <v>9.98</v>
      </c>
      <c r="G104">
        <v>7.25</v>
      </c>
      <c r="H104" s="28">
        <f t="shared" si="3"/>
        <v>-1.8000000000000007</v>
      </c>
      <c r="I104" s="29">
        <f t="shared" si="4"/>
        <v>9.0500000000000007</v>
      </c>
      <c r="X104" s="30"/>
    </row>
    <row r="105" spans="2:24">
      <c r="B105" s="272">
        <v>226165.23437638246</v>
      </c>
      <c r="C105" s="32">
        <f t="shared" si="5"/>
        <v>6087571.7965399856</v>
      </c>
      <c r="D105" s="273" t="s">
        <v>181</v>
      </c>
      <c r="E105" s="27">
        <v>5.81</v>
      </c>
      <c r="F105">
        <v>9.98</v>
      </c>
      <c r="G105">
        <v>7.25</v>
      </c>
      <c r="H105" s="28">
        <f t="shared" si="3"/>
        <v>-1.8125</v>
      </c>
      <c r="I105" s="29">
        <f t="shared" si="4"/>
        <v>9.0625</v>
      </c>
      <c r="X105" s="30"/>
    </row>
    <row r="106" spans="2:24">
      <c r="B106" s="272">
        <v>10898.392468725968</v>
      </c>
      <c r="C106" s="32">
        <f t="shared" si="5"/>
        <v>6098470.1890087118</v>
      </c>
      <c r="D106" s="273" t="s">
        <v>182</v>
      </c>
      <c r="E106" s="27">
        <v>5.81</v>
      </c>
      <c r="F106">
        <v>9.98</v>
      </c>
      <c r="G106">
        <v>7.25</v>
      </c>
      <c r="H106" s="28">
        <f t="shared" si="3"/>
        <v>-1.875</v>
      </c>
      <c r="I106" s="29">
        <f t="shared" si="4"/>
        <v>9.125</v>
      </c>
      <c r="X106" s="30"/>
    </row>
    <row r="107" spans="2:24">
      <c r="B107" s="272">
        <v>8445.1780634469978</v>
      </c>
      <c r="C107" s="32">
        <f t="shared" si="5"/>
        <v>6106915.3670721585</v>
      </c>
      <c r="D107" s="273" t="s">
        <v>183</v>
      </c>
      <c r="E107" s="27">
        <v>5.81</v>
      </c>
      <c r="F107">
        <v>9.98</v>
      </c>
      <c r="G107">
        <v>7.25</v>
      </c>
      <c r="H107" s="28">
        <f t="shared" si="3"/>
        <v>-1.9375</v>
      </c>
      <c r="I107" s="29">
        <f t="shared" si="4"/>
        <v>9.1875</v>
      </c>
      <c r="X107" s="30"/>
    </row>
    <row r="108" spans="2:24">
      <c r="B108" s="272">
        <v>36846.621507451891</v>
      </c>
      <c r="C108" s="32">
        <f t="shared" si="5"/>
        <v>6143761.9885796104</v>
      </c>
      <c r="D108" s="273" t="s">
        <v>184</v>
      </c>
      <c r="E108" s="27">
        <v>5.81</v>
      </c>
      <c r="F108">
        <v>9.98</v>
      </c>
      <c r="G108">
        <v>7.25</v>
      </c>
      <c r="H108" s="28">
        <f t="shared" si="3"/>
        <v>-2</v>
      </c>
      <c r="I108" s="29">
        <f t="shared" si="4"/>
        <v>9.25</v>
      </c>
      <c r="X108" s="30"/>
    </row>
    <row r="109" spans="2:24">
      <c r="B109" s="272">
        <v>358.44804711211128</v>
      </c>
      <c r="C109" s="32">
        <f t="shared" si="5"/>
        <v>6144120.4366267221</v>
      </c>
      <c r="D109" s="273" t="s">
        <v>185</v>
      </c>
      <c r="E109" s="27">
        <v>5.81</v>
      </c>
      <c r="F109">
        <v>9.98</v>
      </c>
      <c r="G109">
        <v>7.25</v>
      </c>
      <c r="H109" s="28">
        <f t="shared" si="3"/>
        <v>-2.0124999999999993</v>
      </c>
      <c r="I109" s="29">
        <f t="shared" si="4"/>
        <v>9.2624999999999993</v>
      </c>
      <c r="X109" s="30"/>
    </row>
    <row r="110" spans="2:24">
      <c r="B110" s="272">
        <v>1455.1384342802423</v>
      </c>
      <c r="C110" s="32">
        <f t="shared" si="5"/>
        <v>6145575.5750610027</v>
      </c>
      <c r="D110" s="273" t="s">
        <v>186</v>
      </c>
      <c r="E110" s="27">
        <v>5.81</v>
      </c>
      <c r="F110">
        <v>9.98</v>
      </c>
      <c r="G110">
        <v>7.25</v>
      </c>
      <c r="H110" s="28">
        <f t="shared" si="3"/>
        <v>-2.0250000000000004</v>
      </c>
      <c r="I110" s="29">
        <f t="shared" si="4"/>
        <v>9.2750000000000004</v>
      </c>
      <c r="X110" s="30"/>
    </row>
    <row r="111" spans="2:24">
      <c r="B111" s="272">
        <v>541.41536015989868</v>
      </c>
      <c r="C111" s="32">
        <f t="shared" si="5"/>
        <v>6146116.9904211629</v>
      </c>
      <c r="D111" s="273" t="s">
        <v>187</v>
      </c>
      <c r="E111" s="27">
        <v>5.81</v>
      </c>
      <c r="F111">
        <v>9.98</v>
      </c>
      <c r="G111">
        <v>7.25</v>
      </c>
      <c r="H111" s="28">
        <f t="shared" si="3"/>
        <v>-2.03125</v>
      </c>
      <c r="I111" s="29">
        <f t="shared" si="4"/>
        <v>9.28125</v>
      </c>
      <c r="X111" s="30"/>
    </row>
    <row r="112" spans="2:24">
      <c r="B112" s="272">
        <v>2482.8972283726216</v>
      </c>
      <c r="C112" s="32">
        <f t="shared" si="5"/>
        <v>6148599.8876495352</v>
      </c>
      <c r="D112" s="273" t="s">
        <v>188</v>
      </c>
      <c r="E112" s="27">
        <v>5.81</v>
      </c>
      <c r="F112">
        <v>9.98</v>
      </c>
      <c r="G112">
        <v>7.25</v>
      </c>
      <c r="H112" s="28">
        <f t="shared" si="3"/>
        <v>-2.0625</v>
      </c>
      <c r="I112" s="29">
        <f t="shared" si="4"/>
        <v>9.3125</v>
      </c>
      <c r="X112" s="30"/>
    </row>
    <row r="113" spans="2:24">
      <c r="B113" s="272">
        <v>568.51637675089046</v>
      </c>
      <c r="C113" s="32">
        <f t="shared" si="5"/>
        <v>6149168.4040262857</v>
      </c>
      <c r="D113" s="273" t="s">
        <v>189</v>
      </c>
      <c r="E113" s="27">
        <v>5.81</v>
      </c>
      <c r="F113">
        <v>9.98</v>
      </c>
      <c r="G113">
        <v>7.25</v>
      </c>
      <c r="H113" s="28">
        <f t="shared" si="3"/>
        <v>-2.0749999999999993</v>
      </c>
      <c r="I113" s="29">
        <f t="shared" si="4"/>
        <v>9.3249999999999993</v>
      </c>
      <c r="X113" s="30"/>
    </row>
    <row r="114" spans="2:24">
      <c r="B114" s="272">
        <v>464.53020156430517</v>
      </c>
      <c r="C114" s="32">
        <f t="shared" si="5"/>
        <v>6149632.9342278503</v>
      </c>
      <c r="D114" s="273" t="s">
        <v>190</v>
      </c>
      <c r="E114" s="27">
        <v>5.81</v>
      </c>
      <c r="F114">
        <v>9.98</v>
      </c>
      <c r="G114">
        <v>7.25</v>
      </c>
      <c r="H114" s="28">
        <f t="shared" si="3"/>
        <v>-2.0875000000000004</v>
      </c>
      <c r="I114" s="29">
        <f t="shared" si="4"/>
        <v>9.3375000000000004</v>
      </c>
      <c r="X114" s="30"/>
    </row>
    <row r="115" spans="2:24">
      <c r="B115" s="272">
        <v>2458.3949723644891</v>
      </c>
      <c r="C115" s="32">
        <f t="shared" si="5"/>
        <v>6152091.3292002147</v>
      </c>
      <c r="D115" s="273" t="s">
        <v>191</v>
      </c>
      <c r="E115" s="27">
        <v>5.81</v>
      </c>
      <c r="F115">
        <v>9.98</v>
      </c>
      <c r="G115">
        <v>7.25</v>
      </c>
      <c r="H115" s="28">
        <f t="shared" si="3"/>
        <v>-2.09375</v>
      </c>
      <c r="I115" s="29">
        <f t="shared" si="4"/>
        <v>9.34375</v>
      </c>
      <c r="X115" s="30"/>
    </row>
    <row r="116" spans="2:24">
      <c r="B116" s="272">
        <v>752.2336432696718</v>
      </c>
      <c r="C116" s="32">
        <f t="shared" si="5"/>
        <v>6152843.5628434848</v>
      </c>
      <c r="D116" s="273" t="s">
        <v>192</v>
      </c>
      <c r="E116" s="27">
        <v>5.81</v>
      </c>
      <c r="F116">
        <v>9.98</v>
      </c>
      <c r="G116">
        <v>7.25</v>
      </c>
      <c r="H116" s="28">
        <f t="shared" si="3"/>
        <v>-2.1125000000000007</v>
      </c>
      <c r="I116" s="29">
        <f t="shared" si="4"/>
        <v>9.3625000000000007</v>
      </c>
      <c r="X116" s="30"/>
    </row>
    <row r="117" spans="2:24">
      <c r="B117" s="272">
        <v>1904083.7793895386</v>
      </c>
      <c r="C117" s="32">
        <f t="shared" si="5"/>
        <v>8056927.3422330236</v>
      </c>
      <c r="D117" s="273" t="s">
        <v>193</v>
      </c>
      <c r="E117" s="27">
        <v>5.81</v>
      </c>
      <c r="F117">
        <v>9.98</v>
      </c>
      <c r="G117">
        <v>7.25</v>
      </c>
      <c r="H117" s="28">
        <f t="shared" si="3"/>
        <v>-2.125</v>
      </c>
      <c r="I117" s="29">
        <f t="shared" si="4"/>
        <v>9.375</v>
      </c>
      <c r="X117" s="30"/>
    </row>
    <row r="118" spans="2:24">
      <c r="B118" s="272">
        <v>368.71354705037345</v>
      </c>
      <c r="C118" s="32">
        <f t="shared" si="5"/>
        <v>8057296.0557800736</v>
      </c>
      <c r="D118" s="273" t="s">
        <v>194</v>
      </c>
      <c r="E118" s="27">
        <v>5.81</v>
      </c>
      <c r="F118">
        <v>9.98</v>
      </c>
      <c r="G118">
        <v>7.25</v>
      </c>
      <c r="H118" s="28">
        <f t="shared" si="3"/>
        <v>-2.1374999999999993</v>
      </c>
      <c r="I118" s="29">
        <f t="shared" si="4"/>
        <v>9.3874999999999993</v>
      </c>
      <c r="X118" s="30"/>
    </row>
    <row r="119" spans="2:24">
      <c r="B119" s="272">
        <v>3287.7361375280693</v>
      </c>
      <c r="C119" s="32">
        <f t="shared" si="5"/>
        <v>8060583.7919176016</v>
      </c>
      <c r="D119" s="273" t="s">
        <v>195</v>
      </c>
      <c r="E119" s="27">
        <v>5.81</v>
      </c>
      <c r="F119">
        <v>9.98</v>
      </c>
      <c r="G119">
        <v>7.25</v>
      </c>
      <c r="H119" s="28">
        <f t="shared" si="3"/>
        <v>-2.1624999999999996</v>
      </c>
      <c r="I119" s="29">
        <f t="shared" si="4"/>
        <v>9.4124999999999996</v>
      </c>
      <c r="X119" s="30"/>
    </row>
    <row r="120" spans="2:24">
      <c r="B120" s="272">
        <v>1034.1989834612407</v>
      </c>
      <c r="C120" s="32">
        <f t="shared" si="5"/>
        <v>8061617.9909010632</v>
      </c>
      <c r="D120" s="273" t="s">
        <v>196</v>
      </c>
      <c r="E120" s="27">
        <v>5.81</v>
      </c>
      <c r="F120">
        <v>9.98</v>
      </c>
      <c r="G120">
        <v>7.25</v>
      </c>
      <c r="H120" s="28">
        <f t="shared" si="3"/>
        <v>-2.1875</v>
      </c>
      <c r="I120" s="29">
        <f t="shared" si="4"/>
        <v>9.4375</v>
      </c>
      <c r="X120" s="30"/>
    </row>
    <row r="121" spans="2:24">
      <c r="B121" s="272">
        <v>3768.177368133569</v>
      </c>
      <c r="C121" s="32">
        <f t="shared" si="5"/>
        <v>8065386.1682691965</v>
      </c>
      <c r="D121" s="273" t="s">
        <v>197</v>
      </c>
      <c r="E121" s="27">
        <v>5.81</v>
      </c>
      <c r="F121">
        <v>9.98</v>
      </c>
      <c r="G121">
        <v>7.25</v>
      </c>
      <c r="H121" s="28">
        <f t="shared" si="3"/>
        <v>-2.25</v>
      </c>
      <c r="I121" s="29">
        <f t="shared" si="4"/>
        <v>9.5</v>
      </c>
      <c r="X121" s="30"/>
    </row>
    <row r="122" spans="2:24">
      <c r="B122" s="272">
        <v>339.43082528626746</v>
      </c>
      <c r="C122" s="32">
        <f t="shared" si="5"/>
        <v>8065725.5990944831</v>
      </c>
      <c r="D122" s="273" t="s">
        <v>198</v>
      </c>
      <c r="E122" s="27">
        <v>5.81</v>
      </c>
      <c r="F122">
        <v>9.98</v>
      </c>
      <c r="G122">
        <v>7.25</v>
      </c>
      <c r="H122" s="28">
        <f t="shared" si="3"/>
        <v>-2.28125</v>
      </c>
      <c r="I122" s="29">
        <f t="shared" si="4"/>
        <v>9.53125</v>
      </c>
      <c r="X122" s="30"/>
    </row>
    <row r="123" spans="2:24">
      <c r="B123" s="272">
        <v>3321.8456104626202</v>
      </c>
      <c r="C123" s="32">
        <f t="shared" si="5"/>
        <v>8069047.4447049461</v>
      </c>
      <c r="D123" s="273" t="s">
        <v>199</v>
      </c>
      <c r="E123" s="27">
        <v>5.81</v>
      </c>
      <c r="F123">
        <v>9.98</v>
      </c>
      <c r="G123">
        <v>7.25</v>
      </c>
      <c r="H123" s="28">
        <f t="shared" si="3"/>
        <v>-2.3125</v>
      </c>
      <c r="I123" s="29">
        <f t="shared" si="4"/>
        <v>9.5625</v>
      </c>
      <c r="X123" s="30"/>
    </row>
    <row r="124" spans="2:24">
      <c r="B124" s="272">
        <v>2466.8856653644416</v>
      </c>
      <c r="C124" s="32">
        <f t="shared" si="5"/>
        <v>8071514.3303703107</v>
      </c>
      <c r="D124" s="273" t="s">
        <v>200</v>
      </c>
      <c r="E124" s="27">
        <v>5.81</v>
      </c>
      <c r="F124">
        <v>9.98</v>
      </c>
      <c r="G124">
        <v>7.25</v>
      </c>
      <c r="H124" s="28">
        <f t="shared" si="3"/>
        <v>-2.3499999999999996</v>
      </c>
      <c r="I124" s="29">
        <f t="shared" si="4"/>
        <v>9.6</v>
      </c>
      <c r="X124" s="30"/>
    </row>
    <row r="125" spans="2:24">
      <c r="B125" s="272">
        <v>1034.4496600042226</v>
      </c>
      <c r="C125" s="32">
        <f t="shared" si="5"/>
        <v>8072548.7800303148</v>
      </c>
      <c r="D125" s="273" t="s">
        <v>201</v>
      </c>
      <c r="E125" s="27">
        <v>5.81</v>
      </c>
      <c r="F125">
        <v>9.98</v>
      </c>
      <c r="G125">
        <v>7.25</v>
      </c>
      <c r="H125" s="28">
        <f t="shared" si="3"/>
        <v>-2.3562499999999993</v>
      </c>
      <c r="I125" s="29">
        <f t="shared" si="4"/>
        <v>9.6062499999999993</v>
      </c>
      <c r="X125" s="30"/>
    </row>
    <row r="126" spans="2:24">
      <c r="B126" s="272">
        <v>3181.0724234883892</v>
      </c>
      <c r="C126" s="32">
        <f t="shared" si="5"/>
        <v>8075729.8524538036</v>
      </c>
      <c r="D126" s="273" t="s">
        <v>202</v>
      </c>
      <c r="E126" s="27">
        <v>5.81</v>
      </c>
      <c r="F126">
        <v>9.98</v>
      </c>
      <c r="G126">
        <v>7.25</v>
      </c>
      <c r="H126" s="28">
        <f t="shared" si="3"/>
        <v>-2.375</v>
      </c>
      <c r="I126" s="29">
        <f t="shared" si="4"/>
        <v>9.625</v>
      </c>
      <c r="X126" s="30"/>
    </row>
    <row r="127" spans="2:24">
      <c r="B127" s="272">
        <v>627.27904758304055</v>
      </c>
      <c r="C127" s="32">
        <f t="shared" si="5"/>
        <v>8076357.1315013869</v>
      </c>
      <c r="D127" s="273" t="s">
        <v>203</v>
      </c>
      <c r="E127" s="27">
        <v>5.81</v>
      </c>
      <c r="F127">
        <v>9.98</v>
      </c>
      <c r="G127">
        <v>7.25</v>
      </c>
      <c r="H127" s="28">
        <f t="shared" si="3"/>
        <v>-2.4250000000000007</v>
      </c>
      <c r="I127" s="29">
        <f t="shared" si="4"/>
        <v>9.6750000000000007</v>
      </c>
      <c r="X127" s="30"/>
    </row>
    <row r="128" spans="2:24">
      <c r="B128" s="272">
        <v>123047.86393507181</v>
      </c>
      <c r="C128" s="32">
        <f t="shared" si="5"/>
        <v>8199404.9954364588</v>
      </c>
      <c r="D128" s="273" t="s">
        <v>204</v>
      </c>
      <c r="E128" s="27">
        <v>5.81</v>
      </c>
      <c r="F128">
        <v>9.98</v>
      </c>
      <c r="G128">
        <v>7.25</v>
      </c>
      <c r="H128" s="28">
        <f t="shared" si="3"/>
        <v>-2.4375</v>
      </c>
      <c r="I128" s="29">
        <f t="shared" si="4"/>
        <v>9.6875</v>
      </c>
      <c r="X128" s="30"/>
    </row>
    <row r="129" spans="2:24">
      <c r="B129" s="272">
        <v>5807.0579057736086</v>
      </c>
      <c r="C129" s="32">
        <f t="shared" si="5"/>
        <v>8205212.0533422325</v>
      </c>
      <c r="D129" s="273" t="s">
        <v>205</v>
      </c>
      <c r="E129" s="27">
        <v>5.81</v>
      </c>
      <c r="F129">
        <v>9.98</v>
      </c>
      <c r="G129">
        <v>7.25</v>
      </c>
      <c r="H129" s="28">
        <f t="shared" si="3"/>
        <v>-2.5</v>
      </c>
      <c r="I129" s="29">
        <f t="shared" si="4"/>
        <v>9.75</v>
      </c>
      <c r="X129" s="30"/>
    </row>
    <row r="130" spans="2:24">
      <c r="B130" s="272">
        <v>6576.9459380787921</v>
      </c>
      <c r="C130" s="32">
        <f t="shared" si="5"/>
        <v>8211788.9992803112</v>
      </c>
      <c r="D130" s="273" t="s">
        <v>206</v>
      </c>
      <c r="E130" s="27">
        <v>5.81</v>
      </c>
      <c r="F130">
        <v>9.98</v>
      </c>
      <c r="G130">
        <v>7.25</v>
      </c>
      <c r="H130" s="28">
        <f t="shared" si="3"/>
        <v>-2.5625</v>
      </c>
      <c r="I130" s="29">
        <f t="shared" si="4"/>
        <v>9.8125</v>
      </c>
      <c r="X130" s="30"/>
    </row>
    <row r="131" spans="2:24">
      <c r="B131" s="272">
        <v>454.1769177351706</v>
      </c>
      <c r="C131" s="32">
        <f t="shared" si="5"/>
        <v>8212243.1761980467</v>
      </c>
      <c r="D131" s="273" t="s">
        <v>207</v>
      </c>
      <c r="E131" s="27">
        <v>5.81</v>
      </c>
      <c r="F131">
        <v>9.98</v>
      </c>
      <c r="G131">
        <v>7.25</v>
      </c>
      <c r="H131" s="28">
        <f t="shared" ref="H131:H194" si="6">+G131-I131</f>
        <v>-2.6062499999999993</v>
      </c>
      <c r="I131" s="29">
        <f t="shared" ref="I131:I194" si="7">+D131/160</f>
        <v>9.8562499999999993</v>
      </c>
      <c r="X131" s="30"/>
    </row>
    <row r="132" spans="2:24">
      <c r="B132" s="272">
        <v>2786.4016942218495</v>
      </c>
      <c r="C132" s="32">
        <f t="shared" ref="C132:C195" si="8">+C131+B132</f>
        <v>8215029.5778922681</v>
      </c>
      <c r="D132" s="273" t="s">
        <v>208</v>
      </c>
      <c r="E132" s="27">
        <v>5.81</v>
      </c>
      <c r="F132">
        <v>9.98</v>
      </c>
      <c r="G132">
        <v>7.25</v>
      </c>
      <c r="H132" s="28">
        <f t="shared" si="6"/>
        <v>-2.625</v>
      </c>
      <c r="I132" s="29">
        <f t="shared" si="7"/>
        <v>9.875</v>
      </c>
      <c r="X132" s="30"/>
    </row>
    <row r="133" spans="2:24">
      <c r="B133" s="272">
        <v>2376.661655468843</v>
      </c>
      <c r="C133" s="32">
        <f t="shared" si="8"/>
        <v>8217406.2395477369</v>
      </c>
      <c r="D133" s="273" t="s">
        <v>209</v>
      </c>
      <c r="E133" s="27">
        <v>5.81</v>
      </c>
      <c r="F133">
        <v>9.98</v>
      </c>
      <c r="G133">
        <v>7.25</v>
      </c>
      <c r="H133" s="28">
        <f t="shared" si="6"/>
        <v>-2.6875</v>
      </c>
      <c r="I133" s="29">
        <f t="shared" si="7"/>
        <v>9.9375</v>
      </c>
      <c r="X133" s="30"/>
    </row>
    <row r="134" spans="2:24">
      <c r="B134" s="272">
        <v>959824.16402688099</v>
      </c>
      <c r="C134" s="32">
        <f t="shared" si="8"/>
        <v>9177230.4035746176</v>
      </c>
      <c r="D134" s="273" t="s">
        <v>210</v>
      </c>
      <c r="E134" s="27">
        <v>5.81</v>
      </c>
      <c r="F134">
        <v>9.98</v>
      </c>
      <c r="G134">
        <v>7.25</v>
      </c>
      <c r="H134" s="28">
        <f t="shared" si="6"/>
        <v>-2.75</v>
      </c>
      <c r="I134" s="29">
        <f t="shared" si="7"/>
        <v>10</v>
      </c>
      <c r="X134" s="30"/>
    </row>
    <row r="135" spans="2:24">
      <c r="B135" s="272">
        <v>28701.445489493213</v>
      </c>
      <c r="C135" s="32">
        <f t="shared" si="8"/>
        <v>9205931.8490641117</v>
      </c>
      <c r="D135" s="273" t="s">
        <v>211</v>
      </c>
      <c r="E135" s="27">
        <v>5.81</v>
      </c>
      <c r="F135">
        <v>9.98</v>
      </c>
      <c r="G135">
        <v>7.25</v>
      </c>
      <c r="H135" s="28">
        <f t="shared" si="6"/>
        <v>-2.8062500000000004</v>
      </c>
      <c r="I135" s="29">
        <f t="shared" si="7"/>
        <v>10.05625</v>
      </c>
      <c r="X135" s="30"/>
    </row>
    <row r="136" spans="2:24">
      <c r="B136" s="272">
        <v>1020.3318662381677</v>
      </c>
      <c r="C136" s="32">
        <f t="shared" si="8"/>
        <v>9206952.18093035</v>
      </c>
      <c r="D136" s="273" t="s">
        <v>212</v>
      </c>
      <c r="E136" s="27">
        <v>5.81</v>
      </c>
      <c r="F136">
        <v>9.98</v>
      </c>
      <c r="G136">
        <v>7.25</v>
      </c>
      <c r="H136" s="28">
        <f t="shared" si="6"/>
        <v>-2.8125</v>
      </c>
      <c r="I136" s="29">
        <f t="shared" si="7"/>
        <v>10.0625</v>
      </c>
      <c r="X136" s="30"/>
    </row>
    <row r="137" spans="2:24">
      <c r="B137" s="272">
        <v>1133.1678825450026</v>
      </c>
      <c r="C137" s="32">
        <f t="shared" si="8"/>
        <v>9208085.3488128949</v>
      </c>
      <c r="D137" s="273" t="s">
        <v>213</v>
      </c>
      <c r="E137" s="27">
        <v>5.81</v>
      </c>
      <c r="F137">
        <v>9.98</v>
      </c>
      <c r="G137">
        <v>7.25</v>
      </c>
      <c r="H137" s="28">
        <f t="shared" si="6"/>
        <v>-2.8249999999999993</v>
      </c>
      <c r="I137" s="29">
        <f t="shared" si="7"/>
        <v>10.074999999999999</v>
      </c>
      <c r="X137" s="30"/>
    </row>
    <row r="138" spans="2:24">
      <c r="B138" s="272">
        <v>18641.182076149336</v>
      </c>
      <c r="C138" s="32">
        <f t="shared" si="8"/>
        <v>9226726.5308890436</v>
      </c>
      <c r="D138" s="273" t="s">
        <v>214</v>
      </c>
      <c r="E138" s="27">
        <v>5.81</v>
      </c>
      <c r="F138">
        <v>9.98</v>
      </c>
      <c r="G138">
        <v>7.25</v>
      </c>
      <c r="H138" s="28">
        <f t="shared" si="6"/>
        <v>-2.8562499999999993</v>
      </c>
      <c r="I138" s="29">
        <f t="shared" si="7"/>
        <v>10.106249999999999</v>
      </c>
      <c r="X138" s="30"/>
    </row>
    <row r="139" spans="2:24">
      <c r="B139" s="272">
        <v>2867.1822135879306</v>
      </c>
      <c r="C139" s="32">
        <f t="shared" si="8"/>
        <v>9229593.7131026313</v>
      </c>
      <c r="D139" s="273" t="s">
        <v>215</v>
      </c>
      <c r="E139" s="27">
        <v>5.81</v>
      </c>
      <c r="F139">
        <v>9.98</v>
      </c>
      <c r="G139">
        <v>7.25</v>
      </c>
      <c r="H139" s="28">
        <f t="shared" si="6"/>
        <v>-2.875</v>
      </c>
      <c r="I139" s="29">
        <f t="shared" si="7"/>
        <v>10.125</v>
      </c>
      <c r="X139" s="30"/>
    </row>
    <row r="140" spans="2:24">
      <c r="B140" s="272">
        <v>374.86563478466195</v>
      </c>
      <c r="C140" s="32">
        <f t="shared" si="8"/>
        <v>9229968.5787374154</v>
      </c>
      <c r="D140" s="273" t="s">
        <v>216</v>
      </c>
      <c r="E140" s="27">
        <v>5.81</v>
      </c>
      <c r="F140">
        <v>9.98</v>
      </c>
      <c r="G140">
        <v>7.25</v>
      </c>
      <c r="H140" s="28">
        <f t="shared" si="6"/>
        <v>-2.9375</v>
      </c>
      <c r="I140" s="29">
        <f t="shared" si="7"/>
        <v>10.1875</v>
      </c>
      <c r="X140" s="30"/>
    </row>
    <row r="141" spans="2:24">
      <c r="B141" s="272">
        <v>1462.5879443638291</v>
      </c>
      <c r="C141" s="32">
        <f t="shared" si="8"/>
        <v>9231431.1666817795</v>
      </c>
      <c r="D141" s="273" t="s">
        <v>217</v>
      </c>
      <c r="E141" s="27">
        <v>5.81</v>
      </c>
      <c r="F141">
        <v>9.98</v>
      </c>
      <c r="G141">
        <v>7.25</v>
      </c>
      <c r="H141" s="28">
        <f t="shared" si="6"/>
        <v>-2.96875</v>
      </c>
      <c r="I141" s="29">
        <f t="shared" si="7"/>
        <v>10.21875</v>
      </c>
      <c r="X141" s="30"/>
    </row>
    <row r="142" spans="2:24">
      <c r="B142" s="272">
        <v>1982.8864690832793</v>
      </c>
      <c r="C142" s="32">
        <f t="shared" si="8"/>
        <v>9233414.0531508625</v>
      </c>
      <c r="D142" s="273" t="s">
        <v>218</v>
      </c>
      <c r="E142" s="27">
        <v>5.81</v>
      </c>
      <c r="F142">
        <v>9.98</v>
      </c>
      <c r="G142">
        <v>7.25</v>
      </c>
      <c r="H142" s="28">
        <f t="shared" si="6"/>
        <v>-3</v>
      </c>
      <c r="I142" s="29">
        <f t="shared" si="7"/>
        <v>10.25</v>
      </c>
      <c r="X142" s="30"/>
    </row>
    <row r="143" spans="2:24">
      <c r="B143" s="272">
        <v>77249.487881286143</v>
      </c>
      <c r="C143" s="32">
        <f t="shared" si="8"/>
        <v>9310663.5410321485</v>
      </c>
      <c r="D143" s="273" t="s">
        <v>219</v>
      </c>
      <c r="E143" s="27">
        <v>5.81</v>
      </c>
      <c r="F143">
        <v>9.98</v>
      </c>
      <c r="G143">
        <v>7.25</v>
      </c>
      <c r="H143" s="28">
        <f t="shared" si="6"/>
        <v>-3.0625</v>
      </c>
      <c r="I143" s="29">
        <f t="shared" si="7"/>
        <v>10.3125</v>
      </c>
      <c r="X143" s="30"/>
    </row>
    <row r="144" spans="2:24">
      <c r="B144" s="272">
        <v>196.06731537272989</v>
      </c>
      <c r="C144" s="32">
        <f t="shared" si="8"/>
        <v>9310859.6083475221</v>
      </c>
      <c r="D144" s="273" t="s">
        <v>220</v>
      </c>
      <c r="E144" s="27">
        <v>5.81</v>
      </c>
      <c r="F144">
        <v>9.98</v>
      </c>
      <c r="G144">
        <v>7.25</v>
      </c>
      <c r="H144" s="28">
        <f t="shared" si="6"/>
        <v>-3.0749999999999993</v>
      </c>
      <c r="I144" s="29">
        <f t="shared" si="7"/>
        <v>10.324999999999999</v>
      </c>
      <c r="X144" s="30"/>
    </row>
    <row r="145" spans="2:24">
      <c r="B145" s="272">
        <v>1597.1260420229473</v>
      </c>
      <c r="C145" s="32">
        <f t="shared" si="8"/>
        <v>9312456.7343895454</v>
      </c>
      <c r="D145" s="273" t="s">
        <v>221</v>
      </c>
      <c r="E145" s="27">
        <v>5.81</v>
      </c>
      <c r="F145">
        <v>9.98</v>
      </c>
      <c r="G145">
        <v>7.25</v>
      </c>
      <c r="H145" s="28">
        <f t="shared" si="6"/>
        <v>-3.09375</v>
      </c>
      <c r="I145" s="29">
        <f t="shared" si="7"/>
        <v>10.34375</v>
      </c>
      <c r="X145" s="30"/>
    </row>
    <row r="146" spans="2:24">
      <c r="B146" s="272">
        <v>4110.3373008207955</v>
      </c>
      <c r="C146" s="32">
        <f t="shared" si="8"/>
        <v>9316567.0716903657</v>
      </c>
      <c r="D146" s="273" t="s">
        <v>222</v>
      </c>
      <c r="E146" s="27">
        <v>5.81</v>
      </c>
      <c r="F146">
        <v>9.98</v>
      </c>
      <c r="G146">
        <v>7.25</v>
      </c>
      <c r="H146" s="28">
        <f t="shared" si="6"/>
        <v>-3.1875</v>
      </c>
      <c r="I146" s="29">
        <f t="shared" si="7"/>
        <v>10.4375</v>
      </c>
      <c r="X146" s="30"/>
    </row>
    <row r="147" spans="2:24">
      <c r="B147" s="272">
        <v>1258.9721935205578</v>
      </c>
      <c r="C147" s="32">
        <f t="shared" si="8"/>
        <v>9317826.0438838862</v>
      </c>
      <c r="D147" s="273" t="s">
        <v>223</v>
      </c>
      <c r="E147" s="27">
        <v>5.81</v>
      </c>
      <c r="F147">
        <v>9.98</v>
      </c>
      <c r="G147">
        <v>7.25</v>
      </c>
      <c r="H147" s="28">
        <f t="shared" si="6"/>
        <v>-3.2062500000000007</v>
      </c>
      <c r="I147" s="29">
        <f t="shared" si="7"/>
        <v>10.456250000000001</v>
      </c>
      <c r="X147" s="30"/>
    </row>
    <row r="148" spans="2:24">
      <c r="B148" s="272">
        <v>7404.3758008415753</v>
      </c>
      <c r="C148" s="32">
        <f t="shared" si="8"/>
        <v>9325230.4196847286</v>
      </c>
      <c r="D148" s="273" t="s">
        <v>224</v>
      </c>
      <c r="E148" s="27">
        <v>5.81</v>
      </c>
      <c r="F148">
        <v>9.98</v>
      </c>
      <c r="G148">
        <v>7.25</v>
      </c>
      <c r="H148" s="28">
        <f t="shared" si="6"/>
        <v>-3.25</v>
      </c>
      <c r="I148" s="29">
        <f t="shared" si="7"/>
        <v>10.5</v>
      </c>
      <c r="X148" s="30"/>
    </row>
    <row r="149" spans="2:24">
      <c r="B149" s="272">
        <v>587.65858898501358</v>
      </c>
      <c r="C149" s="32">
        <f t="shared" si="8"/>
        <v>9325818.0782737136</v>
      </c>
      <c r="D149" s="273" t="s">
        <v>225</v>
      </c>
      <c r="E149" s="27">
        <v>5.81</v>
      </c>
      <c r="F149">
        <v>9.98</v>
      </c>
      <c r="G149">
        <v>7.25</v>
      </c>
      <c r="H149" s="28">
        <f t="shared" si="6"/>
        <v>-3.3125</v>
      </c>
      <c r="I149" s="29">
        <f t="shared" si="7"/>
        <v>10.5625</v>
      </c>
      <c r="X149" s="30"/>
    </row>
    <row r="150" spans="2:24">
      <c r="B150" s="272">
        <v>316.53974718863248</v>
      </c>
      <c r="C150" s="32">
        <f t="shared" si="8"/>
        <v>9326134.6180209015</v>
      </c>
      <c r="D150" s="273" t="s">
        <v>226</v>
      </c>
      <c r="E150" s="27">
        <v>5.81</v>
      </c>
      <c r="F150">
        <v>9.98</v>
      </c>
      <c r="G150">
        <v>7.25</v>
      </c>
      <c r="H150" s="28">
        <f t="shared" si="6"/>
        <v>-3.3687500000000004</v>
      </c>
      <c r="I150" s="29">
        <f t="shared" si="7"/>
        <v>10.61875</v>
      </c>
      <c r="X150" s="30"/>
    </row>
    <row r="151" spans="2:24">
      <c r="B151" s="272">
        <v>602825.81119765027</v>
      </c>
      <c r="C151" s="32">
        <f t="shared" si="8"/>
        <v>9928960.4292185511</v>
      </c>
      <c r="D151" s="273" t="s">
        <v>227</v>
      </c>
      <c r="E151" s="27">
        <v>5.81</v>
      </c>
      <c r="F151">
        <v>9.98</v>
      </c>
      <c r="G151">
        <v>7.25</v>
      </c>
      <c r="H151" s="28">
        <f t="shared" si="6"/>
        <v>-3.375</v>
      </c>
      <c r="I151" s="29">
        <f t="shared" si="7"/>
        <v>10.625</v>
      </c>
      <c r="X151" s="30"/>
    </row>
    <row r="152" spans="2:24">
      <c r="B152" s="272">
        <v>22172.543516372589</v>
      </c>
      <c r="C152" s="32">
        <f t="shared" si="8"/>
        <v>9951132.9727349244</v>
      </c>
      <c r="D152" s="273" t="s">
        <v>228</v>
      </c>
      <c r="E152" s="27">
        <v>5.81</v>
      </c>
      <c r="F152">
        <v>9.98</v>
      </c>
      <c r="G152">
        <v>7.25</v>
      </c>
      <c r="H152" s="28">
        <f t="shared" si="6"/>
        <v>-3.5</v>
      </c>
      <c r="I152" s="29">
        <f t="shared" si="7"/>
        <v>10.75</v>
      </c>
      <c r="X152" s="30"/>
    </row>
    <row r="153" spans="2:24">
      <c r="B153" s="272">
        <v>3887.6133071798008</v>
      </c>
      <c r="C153" s="32">
        <f t="shared" si="8"/>
        <v>9955020.5860421043</v>
      </c>
      <c r="D153" s="273" t="s">
        <v>229</v>
      </c>
      <c r="E153" s="27">
        <v>5.81</v>
      </c>
      <c r="F153">
        <v>9.98</v>
      </c>
      <c r="G153">
        <v>7.25</v>
      </c>
      <c r="H153" s="28">
        <f t="shared" si="6"/>
        <v>-3.5625</v>
      </c>
      <c r="I153" s="29">
        <f t="shared" si="7"/>
        <v>10.8125</v>
      </c>
      <c r="X153" s="30"/>
    </row>
    <row r="154" spans="2:24">
      <c r="B154" s="272">
        <v>2485.0593057097967</v>
      </c>
      <c r="C154" s="32">
        <f t="shared" si="8"/>
        <v>9957505.645347815</v>
      </c>
      <c r="D154" s="273" t="s">
        <v>230</v>
      </c>
      <c r="E154" s="27">
        <v>5.81</v>
      </c>
      <c r="F154">
        <v>9.98</v>
      </c>
      <c r="G154">
        <v>7.25</v>
      </c>
      <c r="H154" s="28">
        <f t="shared" si="6"/>
        <v>-3.625</v>
      </c>
      <c r="I154" s="29">
        <f t="shared" si="7"/>
        <v>10.875</v>
      </c>
      <c r="X154" s="30"/>
    </row>
    <row r="155" spans="2:24">
      <c r="B155" s="272">
        <v>3239.7104849894322</v>
      </c>
      <c r="C155" s="32">
        <f t="shared" si="8"/>
        <v>9960745.355832804</v>
      </c>
      <c r="D155" s="273" t="s">
        <v>231</v>
      </c>
      <c r="E155" s="27">
        <v>5.81</v>
      </c>
      <c r="F155">
        <v>9.98</v>
      </c>
      <c r="G155">
        <v>7.25</v>
      </c>
      <c r="H155" s="28">
        <f t="shared" si="6"/>
        <v>-3.65625</v>
      </c>
      <c r="I155" s="29">
        <f t="shared" si="7"/>
        <v>10.90625</v>
      </c>
      <c r="X155" s="30"/>
    </row>
    <row r="156" spans="2:24">
      <c r="B156" s="272">
        <v>79320.308008364154</v>
      </c>
      <c r="C156" s="32">
        <f t="shared" si="8"/>
        <v>10040065.663841167</v>
      </c>
      <c r="D156" s="273" t="s">
        <v>232</v>
      </c>
      <c r="E156" s="27">
        <v>5.81</v>
      </c>
      <c r="F156">
        <v>9.98</v>
      </c>
      <c r="G156">
        <v>7.25</v>
      </c>
      <c r="H156" s="28">
        <f t="shared" si="6"/>
        <v>-3.6875</v>
      </c>
      <c r="I156" s="29">
        <f t="shared" si="7"/>
        <v>10.9375</v>
      </c>
      <c r="X156" s="30"/>
    </row>
    <row r="157" spans="2:24">
      <c r="B157" s="272">
        <v>51726.424639026751</v>
      </c>
      <c r="C157" s="32">
        <f t="shared" si="8"/>
        <v>10091792.088480195</v>
      </c>
      <c r="D157" s="273" t="s">
        <v>233</v>
      </c>
      <c r="E157" s="27">
        <v>5.81</v>
      </c>
      <c r="F157">
        <v>9.98</v>
      </c>
      <c r="G157">
        <v>7.25</v>
      </c>
      <c r="H157" s="28">
        <f t="shared" si="6"/>
        <v>-3.75</v>
      </c>
      <c r="I157" s="29">
        <f t="shared" si="7"/>
        <v>11</v>
      </c>
      <c r="X157" s="30"/>
    </row>
    <row r="158" spans="2:24">
      <c r="B158" s="272">
        <v>9757.5117136796362</v>
      </c>
      <c r="C158" s="32">
        <f t="shared" si="8"/>
        <v>10101549.600193875</v>
      </c>
      <c r="D158" s="273" t="s">
        <v>234</v>
      </c>
      <c r="E158" s="27">
        <v>5.81</v>
      </c>
      <c r="F158">
        <v>9.98</v>
      </c>
      <c r="G158">
        <v>7.25</v>
      </c>
      <c r="H158" s="28">
        <f t="shared" si="6"/>
        <v>-3.875</v>
      </c>
      <c r="I158" s="29">
        <f t="shared" si="7"/>
        <v>11.125</v>
      </c>
      <c r="X158" s="30"/>
    </row>
    <row r="159" spans="2:24">
      <c r="B159" s="272">
        <v>1603.4871506697145</v>
      </c>
      <c r="C159" s="32">
        <f t="shared" si="8"/>
        <v>10103153.087344544</v>
      </c>
      <c r="D159" s="273" t="s">
        <v>235</v>
      </c>
      <c r="E159" s="27">
        <v>5.81</v>
      </c>
      <c r="F159">
        <v>9.98</v>
      </c>
      <c r="G159">
        <v>7.25</v>
      </c>
      <c r="H159" s="28">
        <f t="shared" si="6"/>
        <v>-3.90625</v>
      </c>
      <c r="I159" s="29">
        <f t="shared" si="7"/>
        <v>11.15625</v>
      </c>
      <c r="X159" s="30"/>
    </row>
    <row r="160" spans="2:24">
      <c r="B160" s="272">
        <v>5979.2322046622212</v>
      </c>
      <c r="C160" s="32">
        <f t="shared" si="8"/>
        <v>10109132.319549207</v>
      </c>
      <c r="D160" s="273" t="s">
        <v>236</v>
      </c>
      <c r="E160" s="27">
        <v>5.81</v>
      </c>
      <c r="F160">
        <v>9.98</v>
      </c>
      <c r="G160">
        <v>7.25</v>
      </c>
      <c r="H160" s="28">
        <f t="shared" si="6"/>
        <v>-3.9375</v>
      </c>
      <c r="I160" s="29">
        <f t="shared" si="7"/>
        <v>11.1875</v>
      </c>
      <c r="X160" s="30"/>
    </row>
    <row r="161" spans="2:24">
      <c r="B161" s="272">
        <v>836086.48671398126</v>
      </c>
      <c r="C161" s="32">
        <f t="shared" si="8"/>
        <v>10945218.806263188</v>
      </c>
      <c r="D161" s="273" t="s">
        <v>237</v>
      </c>
      <c r="E161" s="27">
        <v>5.81</v>
      </c>
      <c r="F161">
        <v>9.98</v>
      </c>
      <c r="G161">
        <v>7.25</v>
      </c>
      <c r="H161" s="28">
        <f t="shared" si="6"/>
        <v>-4</v>
      </c>
      <c r="I161" s="29">
        <f t="shared" si="7"/>
        <v>11.25</v>
      </c>
      <c r="X161" s="30"/>
    </row>
    <row r="162" spans="2:24">
      <c r="B162" s="272">
        <v>702.20875644032674</v>
      </c>
      <c r="C162" s="32">
        <f t="shared" si="8"/>
        <v>10945921.015019629</v>
      </c>
      <c r="D162" s="273" t="s">
        <v>238</v>
      </c>
      <c r="E162" s="27">
        <v>5.81</v>
      </c>
      <c r="F162">
        <v>9.98</v>
      </c>
      <c r="G162">
        <v>7.25</v>
      </c>
      <c r="H162" s="28">
        <f t="shared" si="6"/>
        <v>-4.0625</v>
      </c>
      <c r="I162" s="29">
        <f t="shared" si="7"/>
        <v>11.3125</v>
      </c>
      <c r="X162" s="30"/>
    </row>
    <row r="163" spans="2:24">
      <c r="B163" s="272">
        <v>2887.6787995462</v>
      </c>
      <c r="C163" s="32">
        <f t="shared" si="8"/>
        <v>10948808.693819175</v>
      </c>
      <c r="D163" s="273" t="s">
        <v>239</v>
      </c>
      <c r="E163" s="27">
        <v>5.81</v>
      </c>
      <c r="F163">
        <v>9.98</v>
      </c>
      <c r="G163">
        <v>7.25</v>
      </c>
      <c r="H163" s="28">
        <f t="shared" si="6"/>
        <v>-4.1187500000000004</v>
      </c>
      <c r="I163" s="29">
        <f t="shared" si="7"/>
        <v>11.36875</v>
      </c>
      <c r="X163" s="30"/>
    </row>
    <row r="164" spans="2:24">
      <c r="B164" s="272">
        <v>645.67155283588352</v>
      </c>
      <c r="C164" s="32">
        <f t="shared" si="8"/>
        <v>10949454.36537201</v>
      </c>
      <c r="D164" s="273" t="s">
        <v>240</v>
      </c>
      <c r="E164" s="27">
        <v>5.81</v>
      </c>
      <c r="F164">
        <v>9.98</v>
      </c>
      <c r="G164">
        <v>7.25</v>
      </c>
      <c r="H164" s="28">
        <f t="shared" si="6"/>
        <v>-4.125</v>
      </c>
      <c r="I164" s="29">
        <f t="shared" si="7"/>
        <v>11.375</v>
      </c>
      <c r="X164" s="30"/>
    </row>
    <row r="165" spans="2:24">
      <c r="B165" s="272">
        <v>967.33493671136671</v>
      </c>
      <c r="C165" s="32">
        <f t="shared" si="8"/>
        <v>10950421.700308722</v>
      </c>
      <c r="D165" s="273" t="s">
        <v>241</v>
      </c>
      <c r="E165" s="27">
        <v>5.81</v>
      </c>
      <c r="F165">
        <v>9.98</v>
      </c>
      <c r="G165">
        <v>7.25</v>
      </c>
      <c r="H165" s="28">
        <f t="shared" si="6"/>
        <v>-4.15625</v>
      </c>
      <c r="I165" s="29">
        <f t="shared" si="7"/>
        <v>11.40625</v>
      </c>
      <c r="X165" s="30"/>
    </row>
    <row r="166" spans="2:24">
      <c r="B166" s="272">
        <v>5153.0981921023158</v>
      </c>
      <c r="C166" s="32">
        <f t="shared" si="8"/>
        <v>10955574.798500825</v>
      </c>
      <c r="D166" s="273" t="s">
        <v>242</v>
      </c>
      <c r="E166" s="27">
        <v>5.81</v>
      </c>
      <c r="F166">
        <v>9.98</v>
      </c>
      <c r="G166">
        <v>7.25</v>
      </c>
      <c r="H166" s="28">
        <f t="shared" si="6"/>
        <v>-4.1687499999999993</v>
      </c>
      <c r="I166" s="29">
        <f t="shared" si="7"/>
        <v>11.418749999999999</v>
      </c>
      <c r="X166" s="30"/>
    </row>
    <row r="167" spans="2:24">
      <c r="B167" s="272">
        <v>6592.3811838695274</v>
      </c>
      <c r="C167" s="32">
        <f t="shared" si="8"/>
        <v>10962167.179684695</v>
      </c>
      <c r="D167" s="273" t="s">
        <v>243</v>
      </c>
      <c r="E167" s="27">
        <v>5.81</v>
      </c>
      <c r="F167">
        <v>9.98</v>
      </c>
      <c r="G167">
        <v>7.25</v>
      </c>
      <c r="H167" s="28">
        <f t="shared" si="6"/>
        <v>-4.1875</v>
      </c>
      <c r="I167" s="29">
        <f t="shared" si="7"/>
        <v>11.4375</v>
      </c>
      <c r="X167" s="30"/>
    </row>
    <row r="168" spans="2:24">
      <c r="B168" s="272">
        <v>655.24967115784932</v>
      </c>
      <c r="C168" s="32">
        <f t="shared" si="8"/>
        <v>10962822.429355852</v>
      </c>
      <c r="D168" s="273" t="s">
        <v>244</v>
      </c>
      <c r="E168" s="27">
        <v>5.81</v>
      </c>
      <c r="F168">
        <v>9.98</v>
      </c>
      <c r="G168">
        <v>7.25</v>
      </c>
      <c r="H168" s="28">
        <f t="shared" si="6"/>
        <v>-4.25</v>
      </c>
      <c r="I168" s="29">
        <f t="shared" si="7"/>
        <v>11.5</v>
      </c>
      <c r="X168" s="30"/>
    </row>
    <row r="169" spans="2:24">
      <c r="B169" s="272">
        <v>925.50302046840864</v>
      </c>
      <c r="C169" s="32">
        <f t="shared" si="8"/>
        <v>10963747.932376321</v>
      </c>
      <c r="D169" s="273" t="s">
        <v>245</v>
      </c>
      <c r="E169" s="27">
        <v>5.81</v>
      </c>
      <c r="F169">
        <v>9.98</v>
      </c>
      <c r="G169">
        <v>7.25</v>
      </c>
      <c r="H169" s="28">
        <f t="shared" si="6"/>
        <v>-4.3062500000000004</v>
      </c>
      <c r="I169" s="29">
        <f t="shared" si="7"/>
        <v>11.55625</v>
      </c>
      <c r="X169" s="30"/>
    </row>
    <row r="170" spans="2:24">
      <c r="B170" s="272">
        <v>74625.606351543873</v>
      </c>
      <c r="C170" s="32">
        <f t="shared" si="8"/>
        <v>11038373.538727865</v>
      </c>
      <c r="D170" s="273" t="s">
        <v>246</v>
      </c>
      <c r="E170" s="27">
        <v>5.81</v>
      </c>
      <c r="F170">
        <v>9.98</v>
      </c>
      <c r="G170">
        <v>7.25</v>
      </c>
      <c r="H170" s="28">
        <f t="shared" si="6"/>
        <v>-4.3125</v>
      </c>
      <c r="I170" s="29">
        <f t="shared" si="7"/>
        <v>11.5625</v>
      </c>
      <c r="X170" s="30"/>
    </row>
    <row r="171" spans="2:24">
      <c r="B171" s="272">
        <v>1597.1260420229473</v>
      </c>
      <c r="C171" s="32">
        <f t="shared" si="8"/>
        <v>11039970.664769888</v>
      </c>
      <c r="D171" s="273" t="s">
        <v>247</v>
      </c>
      <c r="E171" s="27">
        <v>5.81</v>
      </c>
      <c r="F171">
        <v>9.98</v>
      </c>
      <c r="G171">
        <v>7.25</v>
      </c>
      <c r="H171" s="28">
        <f t="shared" si="6"/>
        <v>-4.375</v>
      </c>
      <c r="I171" s="29">
        <f t="shared" si="7"/>
        <v>11.625</v>
      </c>
      <c r="X171" s="30"/>
    </row>
    <row r="172" spans="2:24">
      <c r="B172" s="272">
        <v>4390.2616100839232</v>
      </c>
      <c r="C172" s="32">
        <f t="shared" si="8"/>
        <v>11044360.926379971</v>
      </c>
      <c r="D172" s="273" t="s">
        <v>248</v>
      </c>
      <c r="E172" s="27">
        <v>5.81</v>
      </c>
      <c r="F172">
        <v>9.98</v>
      </c>
      <c r="G172">
        <v>7.25</v>
      </c>
      <c r="H172" s="28">
        <f t="shared" si="6"/>
        <v>-4.4375</v>
      </c>
      <c r="I172" s="29">
        <f t="shared" si="7"/>
        <v>11.6875</v>
      </c>
      <c r="X172" s="30"/>
    </row>
    <row r="173" spans="2:24">
      <c r="B173" s="272">
        <v>1026.9668697996083</v>
      </c>
      <c r="C173" s="32">
        <f t="shared" si="8"/>
        <v>11045387.893249771</v>
      </c>
      <c r="D173" s="273" t="s">
        <v>249</v>
      </c>
      <c r="E173" s="27">
        <v>5.81</v>
      </c>
      <c r="F173">
        <v>9.98</v>
      </c>
      <c r="G173">
        <v>7.25</v>
      </c>
      <c r="H173" s="28">
        <f t="shared" si="6"/>
        <v>-4.5</v>
      </c>
      <c r="I173" s="29">
        <f t="shared" si="7"/>
        <v>11.75</v>
      </c>
      <c r="X173" s="30"/>
    </row>
    <row r="174" spans="2:24">
      <c r="B174" s="272">
        <v>2839.5753626571882</v>
      </c>
      <c r="C174" s="32">
        <f t="shared" si="8"/>
        <v>11048227.468612427</v>
      </c>
      <c r="D174" s="273" t="s">
        <v>250</v>
      </c>
      <c r="E174" s="27">
        <v>5.81</v>
      </c>
      <c r="F174">
        <v>9.98</v>
      </c>
      <c r="G174">
        <v>7.25</v>
      </c>
      <c r="H174" s="28">
        <f t="shared" si="6"/>
        <v>-4.5625</v>
      </c>
      <c r="I174" s="29">
        <f t="shared" si="7"/>
        <v>11.8125</v>
      </c>
      <c r="X174" s="30"/>
    </row>
    <row r="175" spans="2:24">
      <c r="B175" s="272">
        <v>290407.13935880217</v>
      </c>
      <c r="C175" s="32">
        <f t="shared" si="8"/>
        <v>11338634.607971229</v>
      </c>
      <c r="D175" s="273" t="s">
        <v>251</v>
      </c>
      <c r="E175" s="27">
        <v>5.81</v>
      </c>
      <c r="F175">
        <v>9.98</v>
      </c>
      <c r="G175">
        <v>7.25</v>
      </c>
      <c r="H175" s="28">
        <f t="shared" si="6"/>
        <v>-4.625</v>
      </c>
      <c r="I175" s="29">
        <f t="shared" si="7"/>
        <v>11.875</v>
      </c>
      <c r="X175" s="30"/>
    </row>
    <row r="176" spans="2:24">
      <c r="B176" s="272">
        <v>1210.5130234392882</v>
      </c>
      <c r="C176" s="32">
        <f t="shared" si="8"/>
        <v>11339845.120994668</v>
      </c>
      <c r="D176" s="273" t="s">
        <v>252</v>
      </c>
      <c r="E176" s="27">
        <v>5.81</v>
      </c>
      <c r="F176">
        <v>9.98</v>
      </c>
      <c r="G176">
        <v>7.25</v>
      </c>
      <c r="H176" s="28">
        <f t="shared" si="6"/>
        <v>-4.6937499999999996</v>
      </c>
      <c r="I176" s="29">
        <f t="shared" si="7"/>
        <v>11.94375</v>
      </c>
      <c r="X176" s="30"/>
    </row>
    <row r="177" spans="2:24">
      <c r="B177" s="272">
        <v>5222.6922298750042</v>
      </c>
      <c r="C177" s="32">
        <f t="shared" si="8"/>
        <v>11345067.813224543</v>
      </c>
      <c r="D177" s="273" t="s">
        <v>253</v>
      </c>
      <c r="E177" s="27">
        <v>5.81</v>
      </c>
      <c r="F177">
        <v>9.98</v>
      </c>
      <c r="G177">
        <v>7.25</v>
      </c>
      <c r="H177" s="28">
        <f t="shared" si="6"/>
        <v>-4.75</v>
      </c>
      <c r="I177" s="29">
        <f t="shared" si="7"/>
        <v>12</v>
      </c>
      <c r="X177" s="30"/>
    </row>
    <row r="178" spans="2:24">
      <c r="B178" s="272">
        <v>655.24967115784932</v>
      </c>
      <c r="C178" s="32">
        <f t="shared" si="8"/>
        <v>11345723.0628957</v>
      </c>
      <c r="D178" s="273" t="s">
        <v>254</v>
      </c>
      <c r="E178" s="27">
        <v>5.81</v>
      </c>
      <c r="F178">
        <v>9.98</v>
      </c>
      <c r="G178">
        <v>7.25</v>
      </c>
      <c r="H178" s="28">
        <f t="shared" si="6"/>
        <v>-4.8125</v>
      </c>
      <c r="I178" s="29">
        <f t="shared" si="7"/>
        <v>12.0625</v>
      </c>
      <c r="X178" s="30"/>
    </row>
    <row r="179" spans="2:24">
      <c r="B179" s="272">
        <v>1758.080195152447</v>
      </c>
      <c r="C179" s="32">
        <f t="shared" si="8"/>
        <v>11347481.143090853</v>
      </c>
      <c r="D179" s="273" t="s">
        <v>255</v>
      </c>
      <c r="E179" s="27">
        <v>5.81</v>
      </c>
      <c r="F179">
        <v>9.98</v>
      </c>
      <c r="G179">
        <v>7.25</v>
      </c>
      <c r="H179" s="28">
        <f t="shared" si="6"/>
        <v>-4.875</v>
      </c>
      <c r="I179" s="29">
        <f t="shared" si="7"/>
        <v>12.125</v>
      </c>
      <c r="X179" s="30"/>
    </row>
    <row r="180" spans="2:24">
      <c r="B180" s="272">
        <v>25480.870303863481</v>
      </c>
      <c r="C180" s="32">
        <f t="shared" si="8"/>
        <v>11372962.013394717</v>
      </c>
      <c r="D180" s="273" t="s">
        <v>256</v>
      </c>
      <c r="E180" s="27">
        <v>5.81</v>
      </c>
      <c r="F180">
        <v>9.98</v>
      </c>
      <c r="G180">
        <v>7.25</v>
      </c>
      <c r="H180" s="28">
        <f t="shared" si="6"/>
        <v>-4.9375</v>
      </c>
      <c r="I180" s="29">
        <f t="shared" si="7"/>
        <v>12.1875</v>
      </c>
      <c r="X180" s="30"/>
    </row>
    <row r="181" spans="2:24">
      <c r="B181" s="272">
        <v>772.73124214597578</v>
      </c>
      <c r="C181" s="32">
        <f t="shared" si="8"/>
        <v>11373734.744636863</v>
      </c>
      <c r="D181" s="273" t="s">
        <v>257</v>
      </c>
      <c r="E181" s="27">
        <v>5.81</v>
      </c>
      <c r="F181">
        <v>9.98</v>
      </c>
      <c r="G181">
        <v>7.25</v>
      </c>
      <c r="H181" s="28">
        <f t="shared" si="6"/>
        <v>-5.0625</v>
      </c>
      <c r="I181" s="29">
        <f t="shared" si="7"/>
        <v>12.3125</v>
      </c>
      <c r="X181" s="30"/>
    </row>
    <row r="182" spans="2:24">
      <c r="B182" s="272">
        <v>316.46569257636548</v>
      </c>
      <c r="C182" s="32">
        <f t="shared" si="8"/>
        <v>11374051.210329439</v>
      </c>
      <c r="D182" s="273" t="s">
        <v>258</v>
      </c>
      <c r="E182" s="27">
        <v>5.81</v>
      </c>
      <c r="F182">
        <v>9.98</v>
      </c>
      <c r="G182">
        <v>7.25</v>
      </c>
      <c r="H182" s="28">
        <f t="shared" si="6"/>
        <v>-5.0999999999999996</v>
      </c>
      <c r="I182" s="29">
        <f t="shared" si="7"/>
        <v>12.35</v>
      </c>
      <c r="X182" s="30"/>
    </row>
    <row r="183" spans="2:24">
      <c r="B183" s="272">
        <v>747.46666279607859</v>
      </c>
      <c r="C183" s="32">
        <f t="shared" si="8"/>
        <v>11374798.676992236</v>
      </c>
      <c r="D183" s="273" t="s">
        <v>259</v>
      </c>
      <c r="E183" s="27">
        <v>5.81</v>
      </c>
      <c r="F183">
        <v>9.98</v>
      </c>
      <c r="G183">
        <v>7.25</v>
      </c>
      <c r="H183" s="28">
        <f t="shared" si="6"/>
        <v>-5.1125000000000007</v>
      </c>
      <c r="I183" s="29">
        <f t="shared" si="7"/>
        <v>12.362500000000001</v>
      </c>
      <c r="X183" s="30"/>
    </row>
    <row r="184" spans="2:24">
      <c r="B184" s="272">
        <v>4893.0848918280917</v>
      </c>
      <c r="C184" s="32">
        <f t="shared" si="8"/>
        <v>11379691.761884063</v>
      </c>
      <c r="D184" s="273" t="s">
        <v>260</v>
      </c>
      <c r="E184" s="27">
        <v>5.81</v>
      </c>
      <c r="F184">
        <v>9.98</v>
      </c>
      <c r="G184">
        <v>7.25</v>
      </c>
      <c r="H184" s="28">
        <f t="shared" si="6"/>
        <v>-5.125</v>
      </c>
      <c r="I184" s="29">
        <f t="shared" si="7"/>
        <v>12.375</v>
      </c>
      <c r="X184" s="30"/>
    </row>
    <row r="185" spans="2:24">
      <c r="B185" s="272">
        <v>975.21922700406833</v>
      </c>
      <c r="C185" s="32">
        <f t="shared" si="8"/>
        <v>11380666.981111068</v>
      </c>
      <c r="D185" s="273" t="s">
        <v>261</v>
      </c>
      <c r="E185" s="27">
        <v>5.81</v>
      </c>
      <c r="F185">
        <v>9.98</v>
      </c>
      <c r="G185">
        <v>7.25</v>
      </c>
      <c r="H185" s="28">
        <f t="shared" si="6"/>
        <v>-5.15625</v>
      </c>
      <c r="I185" s="29">
        <f t="shared" si="7"/>
        <v>12.40625</v>
      </c>
      <c r="X185" s="30"/>
    </row>
    <row r="186" spans="2:24">
      <c r="B186" s="272">
        <v>9193.4175306934121</v>
      </c>
      <c r="C186" s="32">
        <f t="shared" si="8"/>
        <v>11389860.398641761</v>
      </c>
      <c r="D186" s="273" t="s">
        <v>262</v>
      </c>
      <c r="E186" s="27">
        <v>5.81</v>
      </c>
      <c r="F186">
        <v>9.98</v>
      </c>
      <c r="G186">
        <v>7.25</v>
      </c>
      <c r="H186" s="28">
        <f t="shared" si="6"/>
        <v>-5.1750000000000007</v>
      </c>
      <c r="I186" s="29">
        <f t="shared" si="7"/>
        <v>12.425000000000001</v>
      </c>
      <c r="X186" s="30"/>
    </row>
    <row r="187" spans="2:24">
      <c r="B187" s="272">
        <v>1760.4733360727316</v>
      </c>
      <c r="C187" s="32">
        <f t="shared" si="8"/>
        <v>11391620.871977834</v>
      </c>
      <c r="D187" s="273" t="s">
        <v>263</v>
      </c>
      <c r="E187" s="27">
        <v>5.81</v>
      </c>
      <c r="F187">
        <v>9.98</v>
      </c>
      <c r="G187">
        <v>7.25</v>
      </c>
      <c r="H187" s="28">
        <f t="shared" si="6"/>
        <v>-5.1875</v>
      </c>
      <c r="I187" s="29">
        <f t="shared" si="7"/>
        <v>12.4375</v>
      </c>
      <c r="X187" s="30"/>
    </row>
    <row r="188" spans="2:24">
      <c r="B188" s="272">
        <v>1482.7376403245883</v>
      </c>
      <c r="C188" s="32">
        <f t="shared" si="8"/>
        <v>11393103.609618159</v>
      </c>
      <c r="D188" s="273" t="s">
        <v>264</v>
      </c>
      <c r="E188" s="27">
        <v>5.81</v>
      </c>
      <c r="F188">
        <v>9.98</v>
      </c>
      <c r="G188">
        <v>7.25</v>
      </c>
      <c r="H188" s="28">
        <f t="shared" si="6"/>
        <v>-5.2375000000000007</v>
      </c>
      <c r="I188" s="29">
        <f t="shared" si="7"/>
        <v>12.487500000000001</v>
      </c>
      <c r="X188" s="30"/>
    </row>
    <row r="189" spans="2:24">
      <c r="B189" s="272">
        <v>3189.811075662557</v>
      </c>
      <c r="C189" s="32">
        <f t="shared" si="8"/>
        <v>11396293.420693822</v>
      </c>
      <c r="D189" s="273" t="s">
        <v>265</v>
      </c>
      <c r="E189" s="27">
        <v>5.81</v>
      </c>
      <c r="F189">
        <v>9.98</v>
      </c>
      <c r="G189">
        <v>7.25</v>
      </c>
      <c r="H189" s="28">
        <f t="shared" si="6"/>
        <v>-5.2437500000000004</v>
      </c>
      <c r="I189" s="29">
        <f t="shared" si="7"/>
        <v>12.49375</v>
      </c>
      <c r="X189" s="30"/>
    </row>
    <row r="190" spans="2:24">
      <c r="B190" s="272">
        <v>960859.65819578047</v>
      </c>
      <c r="C190" s="32">
        <f t="shared" si="8"/>
        <v>12357153.078889603</v>
      </c>
      <c r="D190" s="273" t="s">
        <v>266</v>
      </c>
      <c r="E190" s="27">
        <v>5.81</v>
      </c>
      <c r="F190">
        <v>9.98</v>
      </c>
      <c r="G190">
        <v>7.25</v>
      </c>
      <c r="H190" s="28">
        <f t="shared" si="6"/>
        <v>-5.25</v>
      </c>
      <c r="I190" s="29">
        <f t="shared" si="7"/>
        <v>12.5</v>
      </c>
      <c r="X190" s="30"/>
    </row>
    <row r="191" spans="2:24">
      <c r="B191" s="272">
        <v>2053.3810577899312</v>
      </c>
      <c r="C191" s="32">
        <f t="shared" si="8"/>
        <v>12359206.459947392</v>
      </c>
      <c r="D191" s="273" t="s">
        <v>267</v>
      </c>
      <c r="E191" s="27">
        <v>5.81</v>
      </c>
      <c r="F191">
        <v>9.98</v>
      </c>
      <c r="G191">
        <v>7.25</v>
      </c>
      <c r="H191" s="28">
        <f t="shared" si="6"/>
        <v>-5.2562499999999996</v>
      </c>
      <c r="I191" s="29">
        <f t="shared" si="7"/>
        <v>12.50625</v>
      </c>
      <c r="X191" s="30"/>
    </row>
    <row r="192" spans="2:24">
      <c r="B192" s="272">
        <v>1544.5158847928583</v>
      </c>
      <c r="C192" s="32">
        <f t="shared" si="8"/>
        <v>12360750.975832185</v>
      </c>
      <c r="D192" s="273" t="s">
        <v>268</v>
      </c>
      <c r="E192" s="27">
        <v>5.81</v>
      </c>
      <c r="F192">
        <v>9.98</v>
      </c>
      <c r="G192">
        <v>7.25</v>
      </c>
      <c r="H192" s="28">
        <f t="shared" si="6"/>
        <v>-5.2624999999999993</v>
      </c>
      <c r="I192" s="29">
        <f t="shared" si="7"/>
        <v>12.512499999999999</v>
      </c>
      <c r="X192" s="30"/>
    </row>
    <row r="193" spans="2:24">
      <c r="B193" s="272">
        <v>29491.335661241679</v>
      </c>
      <c r="C193" s="32">
        <f t="shared" si="8"/>
        <v>12390242.311493427</v>
      </c>
      <c r="D193" s="273" t="s">
        <v>269</v>
      </c>
      <c r="E193" s="27">
        <v>5.81</v>
      </c>
      <c r="F193">
        <v>9.98</v>
      </c>
      <c r="G193">
        <v>7.25</v>
      </c>
      <c r="H193" s="28">
        <f t="shared" si="6"/>
        <v>-5.2750000000000004</v>
      </c>
      <c r="I193" s="29">
        <f t="shared" si="7"/>
        <v>12.525</v>
      </c>
      <c r="X193" s="30"/>
    </row>
    <row r="194" spans="2:24">
      <c r="B194" s="272">
        <v>2711.9873789125172</v>
      </c>
      <c r="C194" s="32">
        <f t="shared" si="8"/>
        <v>12392954.298872339</v>
      </c>
      <c r="D194" s="273" t="s">
        <v>270</v>
      </c>
      <c r="E194" s="27">
        <v>5.81</v>
      </c>
      <c r="F194">
        <v>9.98</v>
      </c>
      <c r="G194">
        <v>7.25</v>
      </c>
      <c r="H194" s="28">
        <f t="shared" si="6"/>
        <v>-5.28125</v>
      </c>
      <c r="I194" s="29">
        <f t="shared" si="7"/>
        <v>12.53125</v>
      </c>
      <c r="X194" s="30"/>
    </row>
    <row r="195" spans="2:24">
      <c r="B195" s="272">
        <v>2711.9873789125172</v>
      </c>
      <c r="C195" s="32">
        <f t="shared" si="8"/>
        <v>12395666.286251251</v>
      </c>
      <c r="D195" s="273" t="s">
        <v>271</v>
      </c>
      <c r="E195" s="27">
        <v>5.81</v>
      </c>
      <c r="F195">
        <v>9.98</v>
      </c>
      <c r="G195">
        <v>7.25</v>
      </c>
      <c r="H195" s="28">
        <f t="shared" ref="H195" si="9">+G195-I195</f>
        <v>-5.3125</v>
      </c>
      <c r="I195" s="29">
        <f t="shared" ref="I195:I258" si="10">+D195/160</f>
        <v>12.5625</v>
      </c>
      <c r="X195" s="30"/>
    </row>
    <row r="196" spans="2:24">
      <c r="B196" s="272">
        <v>900.75630838456141</v>
      </c>
      <c r="C196" s="32">
        <f t="shared" ref="C196:C259" si="11">+C195+B196</f>
        <v>12396567.042559635</v>
      </c>
      <c r="D196" s="273" t="s">
        <v>272</v>
      </c>
      <c r="E196" s="27">
        <v>5.81</v>
      </c>
      <c r="F196">
        <v>9.98</v>
      </c>
      <c r="G196">
        <v>7.25</v>
      </c>
      <c r="H196" s="28"/>
      <c r="I196" s="29">
        <f t="shared" si="10"/>
        <v>12.625</v>
      </c>
      <c r="X196" s="30"/>
    </row>
    <row r="197" spans="2:24">
      <c r="B197" s="272">
        <v>5016.9933849157933</v>
      </c>
      <c r="C197" s="32">
        <f t="shared" si="11"/>
        <v>12401584.035944551</v>
      </c>
      <c r="D197" s="273" t="s">
        <v>273</v>
      </c>
      <c r="E197" s="27">
        <v>5.81</v>
      </c>
      <c r="F197">
        <v>9.98</v>
      </c>
      <c r="G197">
        <v>7.25</v>
      </c>
      <c r="H197" s="28"/>
      <c r="I197" s="29">
        <f t="shared" si="10"/>
        <v>12.75</v>
      </c>
      <c r="X197" s="30"/>
    </row>
    <row r="198" spans="2:24">
      <c r="B198" s="272">
        <v>2938.5467951193696</v>
      </c>
      <c r="C198" s="32">
        <f t="shared" si="11"/>
        <v>12404522.58273967</v>
      </c>
      <c r="D198" s="273" t="s">
        <v>274</v>
      </c>
      <c r="E198" s="27">
        <v>5.81</v>
      </c>
      <c r="F198">
        <v>9.98</v>
      </c>
      <c r="G198">
        <v>7.25</v>
      </c>
      <c r="H198" s="28"/>
      <c r="I198" s="29">
        <f t="shared" si="10"/>
        <v>12.8125</v>
      </c>
      <c r="X198" s="30"/>
    </row>
    <row r="199" spans="2:24">
      <c r="B199" s="272">
        <v>222.41185947510041</v>
      </c>
      <c r="C199" s="32">
        <f t="shared" si="11"/>
        <v>12404744.994599145</v>
      </c>
      <c r="D199" s="273" t="s">
        <v>275</v>
      </c>
      <c r="E199" s="27">
        <v>5.81</v>
      </c>
      <c r="F199">
        <v>9.98</v>
      </c>
      <c r="G199">
        <v>7.25</v>
      </c>
      <c r="H199" s="28"/>
      <c r="I199" s="29">
        <f t="shared" si="10"/>
        <v>12.875</v>
      </c>
      <c r="X199" s="30"/>
    </row>
    <row r="200" spans="2:24">
      <c r="B200" s="272">
        <v>1940.6509254240896</v>
      </c>
      <c r="C200" s="32">
        <f t="shared" si="11"/>
        <v>12406685.645524569</v>
      </c>
      <c r="D200" s="273" t="s">
        <v>276</v>
      </c>
      <c r="E200" s="27">
        <v>5.81</v>
      </c>
      <c r="F200">
        <v>9.98</v>
      </c>
      <c r="G200">
        <v>7.25</v>
      </c>
      <c r="H200" s="28"/>
      <c r="I200" s="29">
        <f t="shared" si="10"/>
        <v>13</v>
      </c>
      <c r="X200" s="30"/>
    </row>
    <row r="201" spans="2:24">
      <c r="B201" s="272">
        <v>214391.79387964794</v>
      </c>
      <c r="C201" s="32">
        <f t="shared" si="11"/>
        <v>12621077.439404218</v>
      </c>
      <c r="D201" s="273" t="s">
        <v>277</v>
      </c>
      <c r="E201" s="27">
        <v>5.81</v>
      </c>
      <c r="F201">
        <v>9.98</v>
      </c>
      <c r="G201">
        <v>7.25</v>
      </c>
      <c r="H201" s="28"/>
      <c r="I201" s="29">
        <f t="shared" si="10"/>
        <v>13.125</v>
      </c>
      <c r="X201" s="30"/>
    </row>
    <row r="202" spans="2:24">
      <c r="B202" s="272">
        <v>408.94983626370845</v>
      </c>
      <c r="C202" s="32">
        <f t="shared" si="11"/>
        <v>12621486.389240481</v>
      </c>
      <c r="D202" s="273" t="s">
        <v>278</v>
      </c>
      <c r="E202" s="27">
        <v>5.81</v>
      </c>
      <c r="F202">
        <v>9.98</v>
      </c>
      <c r="G202">
        <v>7.25</v>
      </c>
      <c r="H202" s="28"/>
      <c r="I202" s="29">
        <f t="shared" si="10"/>
        <v>13.3125</v>
      </c>
      <c r="X202" s="30"/>
    </row>
    <row r="203" spans="2:24">
      <c r="B203" s="272">
        <v>3292.9964885419031</v>
      </c>
      <c r="C203" s="32">
        <f t="shared" si="11"/>
        <v>12624779.385729022</v>
      </c>
      <c r="D203" s="273" t="s">
        <v>279</v>
      </c>
      <c r="E203" s="27">
        <v>5.81</v>
      </c>
      <c r="F203">
        <v>9.98</v>
      </c>
      <c r="G203">
        <v>7.25</v>
      </c>
      <c r="H203" s="28"/>
      <c r="I203" s="29">
        <f t="shared" si="10"/>
        <v>13.375</v>
      </c>
      <c r="X203" s="30"/>
    </row>
    <row r="204" spans="2:24">
      <c r="B204" s="272">
        <v>14306.25005679521</v>
      </c>
      <c r="C204" s="32">
        <f t="shared" si="11"/>
        <v>12639085.635785818</v>
      </c>
      <c r="D204" s="273" t="s">
        <v>280</v>
      </c>
      <c r="E204" s="27">
        <v>5.81</v>
      </c>
      <c r="F204">
        <v>9.98</v>
      </c>
      <c r="G204">
        <v>7.25</v>
      </c>
      <c r="H204" s="28"/>
      <c r="I204" s="29">
        <f t="shared" si="10"/>
        <v>13.4375</v>
      </c>
      <c r="X204" s="30"/>
    </row>
    <row r="205" spans="2:24">
      <c r="B205" s="272">
        <v>2155.6197358447625</v>
      </c>
      <c r="C205" s="32">
        <f t="shared" si="11"/>
        <v>12641241.255521663</v>
      </c>
      <c r="D205" s="273" t="s">
        <v>281</v>
      </c>
      <c r="E205" s="27">
        <v>5.81</v>
      </c>
      <c r="F205">
        <v>9.98</v>
      </c>
      <c r="G205">
        <v>7.25</v>
      </c>
      <c r="H205" s="28"/>
      <c r="I205" s="29">
        <f t="shared" si="10"/>
        <v>13.625</v>
      </c>
      <c r="X205" s="30"/>
    </row>
    <row r="206" spans="2:24">
      <c r="B206" s="272">
        <v>1228.7121137965655</v>
      </c>
      <c r="C206" s="32">
        <f t="shared" si="11"/>
        <v>12642469.967635458</v>
      </c>
      <c r="D206" s="273" t="s">
        <v>282</v>
      </c>
      <c r="E206" s="27">
        <v>5.81</v>
      </c>
      <c r="F206">
        <v>9.98</v>
      </c>
      <c r="G206">
        <v>7.25</v>
      </c>
      <c r="H206" s="28"/>
      <c r="I206" s="29">
        <f t="shared" si="10"/>
        <v>13.675000000000001</v>
      </c>
      <c r="X206" s="30"/>
    </row>
    <row r="207" spans="2:24">
      <c r="B207" s="272">
        <v>236114.59895590515</v>
      </c>
      <c r="C207" s="32">
        <f t="shared" si="11"/>
        <v>12878584.566591363</v>
      </c>
      <c r="D207" s="273" t="s">
        <v>283</v>
      </c>
      <c r="E207" s="27">
        <v>5.81</v>
      </c>
      <c r="F207">
        <v>9.98</v>
      </c>
      <c r="G207">
        <v>7.25</v>
      </c>
      <c r="H207" s="28"/>
      <c r="I207" s="29">
        <f t="shared" si="10"/>
        <v>13.75</v>
      </c>
      <c r="X207" s="30"/>
    </row>
    <row r="208" spans="2:24">
      <c r="B208" s="272">
        <v>6141.7055922649934</v>
      </c>
      <c r="C208" s="32">
        <f t="shared" si="11"/>
        <v>12884726.272183629</v>
      </c>
      <c r="D208" s="273" t="s">
        <v>284</v>
      </c>
      <c r="E208" s="27">
        <v>5.81</v>
      </c>
      <c r="F208">
        <v>9.98</v>
      </c>
      <c r="G208">
        <v>7.25</v>
      </c>
      <c r="H208" s="28"/>
      <c r="I208" s="29">
        <f t="shared" si="10"/>
        <v>14.0625</v>
      </c>
      <c r="X208" s="30"/>
    </row>
    <row r="209" spans="2:24">
      <c r="B209" s="272">
        <v>127205.13215203473</v>
      </c>
      <c r="C209" s="32">
        <f t="shared" si="11"/>
        <v>13011931.404335663</v>
      </c>
      <c r="D209" s="273" t="s">
        <v>285</v>
      </c>
      <c r="E209" s="27">
        <v>5.81</v>
      </c>
      <c r="F209">
        <v>9.98</v>
      </c>
      <c r="G209">
        <v>7.25</v>
      </c>
      <c r="H209" s="28"/>
      <c r="I209" s="29">
        <f t="shared" si="10"/>
        <v>14.375</v>
      </c>
      <c r="X209" s="30"/>
    </row>
    <row r="210" spans="2:24">
      <c r="B210" s="272">
        <v>9045.0531605285632</v>
      </c>
      <c r="C210" s="32">
        <f t="shared" si="11"/>
        <v>13020976.45749619</v>
      </c>
      <c r="D210" s="273" t="s">
        <v>286</v>
      </c>
      <c r="E210" s="27">
        <v>5.81</v>
      </c>
      <c r="F210">
        <v>9.98</v>
      </c>
      <c r="G210">
        <v>7.25</v>
      </c>
      <c r="H210" s="28"/>
      <c r="I210" s="29">
        <f t="shared" si="10"/>
        <v>14.6875</v>
      </c>
      <c r="X210" s="30"/>
    </row>
    <row r="211" spans="2:24">
      <c r="B211" s="272">
        <v>233176.62198748786</v>
      </c>
      <c r="C211" s="32">
        <f t="shared" si="11"/>
        <v>13254153.079483679</v>
      </c>
      <c r="D211" s="273" t="s">
        <v>287</v>
      </c>
      <c r="E211" s="27">
        <v>5.81</v>
      </c>
      <c r="F211">
        <v>9.98</v>
      </c>
      <c r="G211">
        <v>7.25</v>
      </c>
      <c r="H211" s="28"/>
      <c r="I211" s="29">
        <f t="shared" si="10"/>
        <v>15</v>
      </c>
      <c r="X211" s="30"/>
    </row>
    <row r="212" spans="2:24">
      <c r="B212" s="272">
        <v>9170.1761474978757</v>
      </c>
      <c r="C212" s="32">
        <f t="shared" si="11"/>
        <v>13263323.255631177</v>
      </c>
      <c r="D212" s="273" t="s">
        <v>288</v>
      </c>
      <c r="E212" s="27">
        <v>5.81</v>
      </c>
      <c r="F212">
        <v>9.98</v>
      </c>
      <c r="G212">
        <v>7.25</v>
      </c>
      <c r="H212" s="28"/>
      <c r="I212" s="29">
        <f t="shared" si="10"/>
        <v>15.3125</v>
      </c>
      <c r="X212" s="30"/>
    </row>
    <row r="213" spans="2:24">
      <c r="B213" s="272">
        <v>308362.60833869892</v>
      </c>
      <c r="C213" s="32">
        <f t="shared" si="11"/>
        <v>13571685.863969875</v>
      </c>
      <c r="D213" s="273" t="s">
        <v>289</v>
      </c>
      <c r="E213" s="27">
        <v>5.81</v>
      </c>
      <c r="F213">
        <v>9.98</v>
      </c>
      <c r="G213">
        <v>7.25</v>
      </c>
      <c r="H213" s="28"/>
      <c r="I213" s="29">
        <f t="shared" si="10"/>
        <v>15.625</v>
      </c>
      <c r="X213" s="30"/>
    </row>
    <row r="214" spans="2:24">
      <c r="B214" s="272">
        <v>3352.376504842277</v>
      </c>
      <c r="C214" s="32">
        <f t="shared" si="11"/>
        <v>13575038.240474718</v>
      </c>
      <c r="D214" s="273" t="s">
        <v>290</v>
      </c>
      <c r="E214" s="27">
        <v>5.81</v>
      </c>
      <c r="F214">
        <v>9.98</v>
      </c>
      <c r="G214">
        <v>7.25</v>
      </c>
      <c r="H214" s="28"/>
      <c r="I214" s="29">
        <f t="shared" si="10"/>
        <v>15.9375</v>
      </c>
      <c r="X214" s="30"/>
    </row>
    <row r="215" spans="2:24">
      <c r="B215" s="272">
        <v>76928.230116861145</v>
      </c>
      <c r="C215" s="32">
        <f t="shared" si="11"/>
        <v>13651966.470591579</v>
      </c>
      <c r="D215" s="273" t="s">
        <v>291</v>
      </c>
      <c r="E215" s="27">
        <v>5.81</v>
      </c>
      <c r="F215">
        <v>9.98</v>
      </c>
      <c r="G215">
        <v>7.25</v>
      </c>
      <c r="H215" s="28"/>
      <c r="I215" s="29">
        <f t="shared" si="10"/>
        <v>16.25</v>
      </c>
      <c r="X215" s="30"/>
    </row>
    <row r="216" spans="2:24">
      <c r="B216" s="272">
        <v>2215.8169687343907</v>
      </c>
      <c r="C216" s="32">
        <f t="shared" si="11"/>
        <v>13654182.287560314</v>
      </c>
      <c r="D216" s="273" t="s">
        <v>292</v>
      </c>
      <c r="E216" s="27">
        <v>5.81</v>
      </c>
      <c r="F216">
        <v>9.98</v>
      </c>
      <c r="G216">
        <v>7.25</v>
      </c>
      <c r="H216" s="28"/>
      <c r="I216" s="29">
        <f t="shared" si="10"/>
        <v>16.5625</v>
      </c>
      <c r="X216" s="30"/>
    </row>
    <row r="217" spans="2:24">
      <c r="B217" s="272">
        <v>534.92654306952306</v>
      </c>
      <c r="C217" s="32">
        <f t="shared" si="11"/>
        <v>13654717.214103384</v>
      </c>
      <c r="D217" s="273" t="s">
        <v>293</v>
      </c>
      <c r="E217" s="27">
        <v>5.81</v>
      </c>
      <c r="F217">
        <v>9.98</v>
      </c>
      <c r="G217">
        <v>7.25</v>
      </c>
      <c r="H217" s="28"/>
      <c r="I217" s="29">
        <f t="shared" si="10"/>
        <v>16.625</v>
      </c>
      <c r="X217" s="30"/>
    </row>
    <row r="218" spans="2:24">
      <c r="B218" s="272">
        <v>53661.8096371055</v>
      </c>
      <c r="C218" s="32">
        <f t="shared" si="11"/>
        <v>13708379.023740489</v>
      </c>
      <c r="D218" s="273" t="s">
        <v>294</v>
      </c>
      <c r="E218" s="27">
        <v>5.81</v>
      </c>
      <c r="F218">
        <v>9.98</v>
      </c>
      <c r="G218">
        <v>7.25</v>
      </c>
      <c r="H218" s="28"/>
      <c r="I218" s="29">
        <f t="shared" si="10"/>
        <v>16.875</v>
      </c>
      <c r="X218" s="30"/>
    </row>
    <row r="219" spans="2:24">
      <c r="B219" s="272">
        <v>1048.1909790280502</v>
      </c>
      <c r="C219" s="32">
        <f t="shared" si="11"/>
        <v>13709427.214719517</v>
      </c>
      <c r="D219" s="273" t="s">
        <v>295</v>
      </c>
      <c r="E219" s="27">
        <v>5.81</v>
      </c>
      <c r="F219">
        <v>9.98</v>
      </c>
      <c r="G219">
        <v>7.25</v>
      </c>
      <c r="H219" s="28"/>
      <c r="I219" s="29">
        <f t="shared" si="10"/>
        <v>17.1875</v>
      </c>
      <c r="X219" s="30"/>
    </row>
    <row r="220" spans="2:24">
      <c r="B220" s="272">
        <v>64221.97463801656</v>
      </c>
      <c r="C220" s="32">
        <f t="shared" si="11"/>
        <v>13773649.189357534</v>
      </c>
      <c r="D220" s="273" t="s">
        <v>296</v>
      </c>
      <c r="E220" s="27">
        <v>5.81</v>
      </c>
      <c r="F220">
        <v>9.98</v>
      </c>
      <c r="G220">
        <v>7.25</v>
      </c>
      <c r="H220" s="28"/>
      <c r="I220" s="29">
        <f t="shared" si="10"/>
        <v>17.5</v>
      </c>
      <c r="X220" s="30"/>
    </row>
    <row r="221" spans="2:24">
      <c r="B221" s="272">
        <v>2178.371939954859</v>
      </c>
      <c r="C221" s="32">
        <f t="shared" si="11"/>
        <v>13775827.561297489</v>
      </c>
      <c r="D221" s="273" t="s">
        <v>297</v>
      </c>
      <c r="E221" s="27">
        <v>5.81</v>
      </c>
      <c r="F221">
        <v>9.98</v>
      </c>
      <c r="G221">
        <v>7.25</v>
      </c>
      <c r="H221" s="28"/>
      <c r="I221" s="29">
        <f t="shared" si="10"/>
        <v>17.8125</v>
      </c>
      <c r="X221" s="30"/>
    </row>
    <row r="222" spans="2:24">
      <c r="B222" s="272">
        <v>8185.3639833594852</v>
      </c>
      <c r="C222" s="32">
        <f t="shared" si="11"/>
        <v>13784012.925280849</v>
      </c>
      <c r="D222" s="273" t="s">
        <v>298</v>
      </c>
      <c r="E222" s="27">
        <v>5.81</v>
      </c>
      <c r="F222">
        <v>9.98</v>
      </c>
      <c r="G222">
        <v>7.25</v>
      </c>
      <c r="H222" s="28"/>
      <c r="I222" s="29">
        <f t="shared" si="10"/>
        <v>18.125</v>
      </c>
      <c r="X222" s="30"/>
    </row>
    <row r="223" spans="2:24">
      <c r="B223" s="272">
        <v>577.98178301517726</v>
      </c>
      <c r="C223" s="32">
        <f t="shared" si="11"/>
        <v>13784590.907063864</v>
      </c>
      <c r="D223" s="273" t="s">
        <v>299</v>
      </c>
      <c r="E223" s="27">
        <v>5.81</v>
      </c>
      <c r="F223">
        <v>9.98</v>
      </c>
      <c r="G223">
        <v>7.25</v>
      </c>
      <c r="H223" s="28"/>
      <c r="I223" s="29">
        <f t="shared" si="10"/>
        <v>18.25</v>
      </c>
      <c r="X223" s="30"/>
    </row>
    <row r="224" spans="2:24">
      <c r="B224" s="272">
        <v>1820.2445020914652</v>
      </c>
      <c r="C224" s="32">
        <f t="shared" si="11"/>
        <v>13786411.151565956</v>
      </c>
      <c r="D224" s="273" t="s">
        <v>300</v>
      </c>
      <c r="E224" s="27">
        <v>5.81</v>
      </c>
      <c r="F224">
        <v>9.98</v>
      </c>
      <c r="G224">
        <v>7.25</v>
      </c>
      <c r="H224" s="28"/>
      <c r="I224" s="29">
        <f t="shared" si="10"/>
        <v>18.4375</v>
      </c>
      <c r="X224" s="30"/>
    </row>
    <row r="225" spans="2:24">
      <c r="B225" s="272">
        <v>103712.35484117395</v>
      </c>
      <c r="C225" s="32">
        <f t="shared" si="11"/>
        <v>13890123.506407131</v>
      </c>
      <c r="D225" s="273" t="s">
        <v>301</v>
      </c>
      <c r="E225" s="27">
        <v>5.81</v>
      </c>
      <c r="F225">
        <v>9.98</v>
      </c>
      <c r="G225">
        <v>7.25</v>
      </c>
      <c r="H225" s="28"/>
      <c r="I225" s="29">
        <f t="shared" si="10"/>
        <v>18.75</v>
      </c>
      <c r="X225" s="30"/>
    </row>
    <row r="226" spans="2:24">
      <c r="B226" s="272">
        <v>593.25846381619681</v>
      </c>
      <c r="C226" s="32">
        <f t="shared" si="11"/>
        <v>13890716.764870947</v>
      </c>
      <c r="D226" s="273" t="s">
        <v>302</v>
      </c>
      <c r="E226" s="27">
        <v>5.81</v>
      </c>
      <c r="F226">
        <v>9.98</v>
      </c>
      <c r="G226">
        <v>7.25</v>
      </c>
      <c r="H226" s="28"/>
      <c r="I226" s="29">
        <f t="shared" si="10"/>
        <v>18.84375</v>
      </c>
      <c r="X226" s="30"/>
    </row>
    <row r="227" spans="2:24">
      <c r="B227" s="272">
        <v>10196.659063264746</v>
      </c>
      <c r="C227" s="32">
        <f t="shared" si="11"/>
        <v>13900913.423934212</v>
      </c>
      <c r="D227" s="273" t="s">
        <v>303</v>
      </c>
      <c r="E227" s="27">
        <v>5.81</v>
      </c>
      <c r="F227">
        <v>9.98</v>
      </c>
      <c r="G227">
        <v>7.25</v>
      </c>
      <c r="H227" s="28"/>
      <c r="I227" s="29">
        <f t="shared" si="10"/>
        <v>19.375</v>
      </c>
      <c r="X227" s="30"/>
    </row>
    <row r="228" spans="2:24">
      <c r="B228" s="272">
        <v>2370.4741261810113</v>
      </c>
      <c r="C228" s="32">
        <f t="shared" si="11"/>
        <v>13903283.898060393</v>
      </c>
      <c r="D228" s="273" t="s">
        <v>304</v>
      </c>
      <c r="E228" s="27">
        <v>5.81</v>
      </c>
      <c r="F228">
        <v>9.98</v>
      </c>
      <c r="G228">
        <v>7.25</v>
      </c>
      <c r="H228" s="28"/>
      <c r="I228" s="29">
        <f t="shared" si="10"/>
        <v>19.6875</v>
      </c>
      <c r="X228" s="30"/>
    </row>
    <row r="229" spans="2:24">
      <c r="B229" s="272">
        <v>32567.313803212972</v>
      </c>
      <c r="C229" s="32">
        <f t="shared" si="11"/>
        <v>13935851.211863605</v>
      </c>
      <c r="D229" s="273" t="s">
        <v>305</v>
      </c>
      <c r="E229" s="27">
        <v>5.81</v>
      </c>
      <c r="F229">
        <v>9.98</v>
      </c>
      <c r="G229">
        <v>7.25</v>
      </c>
      <c r="H229" s="28"/>
      <c r="I229" s="29">
        <f t="shared" si="10"/>
        <v>20</v>
      </c>
      <c r="X229" s="30"/>
    </row>
    <row r="230" spans="2:24">
      <c r="B230" s="272">
        <v>1567.9463991225318</v>
      </c>
      <c r="C230" s="32">
        <f t="shared" si="11"/>
        <v>13937419.158262728</v>
      </c>
      <c r="D230" s="273" t="s">
        <v>306</v>
      </c>
      <c r="E230" s="27">
        <v>5.81</v>
      </c>
      <c r="F230">
        <v>9.98</v>
      </c>
      <c r="G230">
        <v>7.25</v>
      </c>
      <c r="H230" s="28"/>
      <c r="I230" s="29">
        <f t="shared" si="10"/>
        <v>20.3125</v>
      </c>
      <c r="X230" s="30"/>
    </row>
    <row r="231" spans="2:24">
      <c r="B231" s="272">
        <v>7658.2685832449333</v>
      </c>
      <c r="C231" s="32">
        <f t="shared" si="11"/>
        <v>13945077.426845973</v>
      </c>
      <c r="D231" s="273" t="s">
        <v>307</v>
      </c>
      <c r="E231" s="27">
        <v>5.81</v>
      </c>
      <c r="F231">
        <v>9.98</v>
      </c>
      <c r="G231">
        <v>7.25</v>
      </c>
      <c r="H231" s="28"/>
      <c r="I231" s="29">
        <f t="shared" si="10"/>
        <v>20.625</v>
      </c>
      <c r="X231" s="30"/>
    </row>
    <row r="232" spans="2:24">
      <c r="B232" s="272">
        <v>16895.1567154525</v>
      </c>
      <c r="C232" s="32">
        <f t="shared" si="11"/>
        <v>13961972.583561426</v>
      </c>
      <c r="D232" s="273" t="s">
        <v>308</v>
      </c>
      <c r="E232" s="27">
        <v>5.81</v>
      </c>
      <c r="F232">
        <v>9.98</v>
      </c>
      <c r="G232">
        <v>7.25</v>
      </c>
      <c r="H232" s="28"/>
      <c r="I232" s="29">
        <f t="shared" si="10"/>
        <v>21.25</v>
      </c>
      <c r="X232" s="30"/>
    </row>
    <row r="233" spans="2:24">
      <c r="B233" s="272">
        <v>840.580374050768</v>
      </c>
      <c r="C233" s="32">
        <f t="shared" si="11"/>
        <v>13962813.163935477</v>
      </c>
      <c r="D233" s="273" t="s">
        <v>309</v>
      </c>
      <c r="E233" s="27">
        <v>5.81</v>
      </c>
      <c r="F233">
        <v>9.98</v>
      </c>
      <c r="G233">
        <v>7.25</v>
      </c>
      <c r="H233" s="28"/>
      <c r="I233" s="29">
        <f t="shared" si="10"/>
        <v>21.5625</v>
      </c>
      <c r="X233" s="30"/>
    </row>
    <row r="234" spans="2:24">
      <c r="B234" s="272">
        <v>55148.128738742875</v>
      </c>
      <c r="C234" s="32">
        <f t="shared" si="11"/>
        <v>14017961.292674219</v>
      </c>
      <c r="D234" s="273" t="s">
        <v>310</v>
      </c>
      <c r="E234" s="27">
        <v>5.81</v>
      </c>
      <c r="F234">
        <v>9.98</v>
      </c>
      <c r="G234">
        <v>7.25</v>
      </c>
      <c r="H234" s="28"/>
      <c r="I234" s="29">
        <f t="shared" si="10"/>
        <v>21.875</v>
      </c>
      <c r="X234" s="30"/>
    </row>
    <row r="235" spans="2:24">
      <c r="B235" s="272">
        <v>1962.1629706387239</v>
      </c>
      <c r="C235" s="32">
        <f t="shared" si="11"/>
        <v>14019923.455644857</v>
      </c>
      <c r="D235" s="273" t="s">
        <v>311</v>
      </c>
      <c r="E235" s="27">
        <v>5.81</v>
      </c>
      <c r="F235">
        <v>9.98</v>
      </c>
      <c r="G235">
        <v>7.25</v>
      </c>
      <c r="H235" s="28"/>
      <c r="I235" s="29">
        <f t="shared" si="10"/>
        <v>22.1875</v>
      </c>
      <c r="X235" s="30"/>
    </row>
    <row r="236" spans="2:24">
      <c r="B236" s="272">
        <v>440.2374133814568</v>
      </c>
      <c r="C236" s="32">
        <f t="shared" si="11"/>
        <v>14020363.693058239</v>
      </c>
      <c r="D236" s="273" t="s">
        <v>312</v>
      </c>
      <c r="E236" s="27">
        <v>5.81</v>
      </c>
      <c r="F236">
        <v>9.98</v>
      </c>
      <c r="G236">
        <v>7.25</v>
      </c>
      <c r="H236" s="28"/>
      <c r="I236" s="29">
        <f t="shared" si="10"/>
        <v>22.25</v>
      </c>
      <c r="X236" s="30"/>
    </row>
    <row r="237" spans="2:24">
      <c r="B237" s="272">
        <v>20449.711729498416</v>
      </c>
      <c r="C237" s="32">
        <f t="shared" si="11"/>
        <v>14040813.404787738</v>
      </c>
      <c r="D237" s="273" t="s">
        <v>313</v>
      </c>
      <c r="E237" s="27">
        <v>5.81</v>
      </c>
      <c r="F237">
        <v>9.98</v>
      </c>
      <c r="G237">
        <v>7.25</v>
      </c>
      <c r="H237" s="28"/>
      <c r="I237" s="29">
        <f t="shared" si="10"/>
        <v>22.5</v>
      </c>
      <c r="X237" s="30"/>
    </row>
    <row r="238" spans="2:24">
      <c r="B238" s="272">
        <v>1437.4754286472585</v>
      </c>
      <c r="C238" s="32">
        <f t="shared" si="11"/>
        <v>14042250.880216384</v>
      </c>
      <c r="D238" s="273" t="s">
        <v>314</v>
      </c>
      <c r="E238" s="27">
        <v>5.81</v>
      </c>
      <c r="F238">
        <v>9.98</v>
      </c>
      <c r="G238">
        <v>7.25</v>
      </c>
      <c r="H238" s="28"/>
      <c r="I238" s="29">
        <f t="shared" si="10"/>
        <v>22.8125</v>
      </c>
      <c r="X238" s="30"/>
    </row>
    <row r="239" spans="2:24">
      <c r="B239" s="272">
        <v>4262.0518953819728</v>
      </c>
      <c r="C239" s="32">
        <f t="shared" si="11"/>
        <v>14046512.932111766</v>
      </c>
      <c r="D239" s="273" t="s">
        <v>315</v>
      </c>
      <c r="E239" s="27">
        <v>5.81</v>
      </c>
      <c r="F239">
        <v>9.98</v>
      </c>
      <c r="G239">
        <v>7.25</v>
      </c>
      <c r="H239" s="28"/>
      <c r="I239" s="29">
        <f t="shared" si="10"/>
        <v>23.125</v>
      </c>
      <c r="X239" s="30"/>
    </row>
    <row r="240" spans="2:24">
      <c r="B240" s="272">
        <v>2179.771124989742</v>
      </c>
      <c r="C240" s="32">
        <f t="shared" si="11"/>
        <v>14048692.703236757</v>
      </c>
      <c r="D240" s="273" t="s">
        <v>316</v>
      </c>
      <c r="E240" s="27">
        <v>5.81</v>
      </c>
      <c r="F240">
        <v>9.98</v>
      </c>
      <c r="G240">
        <v>7.25</v>
      </c>
      <c r="H240" s="28"/>
      <c r="I240" s="29">
        <f t="shared" si="10"/>
        <v>23.4375</v>
      </c>
      <c r="X240" s="30"/>
    </row>
    <row r="241" spans="2:24">
      <c r="B241" s="272">
        <v>11188.601764760473</v>
      </c>
      <c r="C241" s="32">
        <f t="shared" si="11"/>
        <v>14059881.305001518</v>
      </c>
      <c r="D241" s="273" t="s">
        <v>317</v>
      </c>
      <c r="E241" s="27">
        <v>5.81</v>
      </c>
      <c r="F241">
        <v>9.98</v>
      </c>
      <c r="G241">
        <v>7.25</v>
      </c>
      <c r="H241" s="28"/>
      <c r="I241" s="29">
        <f t="shared" si="10"/>
        <v>23.75</v>
      </c>
      <c r="X241" s="30"/>
    </row>
    <row r="242" spans="2:24">
      <c r="B242" s="272">
        <v>626.00155954352158</v>
      </c>
      <c r="C242" s="32">
        <f t="shared" si="11"/>
        <v>14060507.306561062</v>
      </c>
      <c r="D242" s="273" t="s">
        <v>318</v>
      </c>
      <c r="E242" s="27">
        <v>5.81</v>
      </c>
      <c r="F242">
        <v>9.98</v>
      </c>
      <c r="G242">
        <v>7.25</v>
      </c>
      <c r="H242" s="28"/>
      <c r="I242" s="29">
        <f t="shared" si="10"/>
        <v>24.0625</v>
      </c>
      <c r="X242" s="30"/>
    </row>
    <row r="243" spans="2:24">
      <c r="B243" s="272">
        <v>8582.8996239220687</v>
      </c>
      <c r="C243" s="32">
        <f t="shared" si="11"/>
        <v>14069090.206184983</v>
      </c>
      <c r="D243" s="273" t="s">
        <v>319</v>
      </c>
      <c r="E243" s="27">
        <v>5.81</v>
      </c>
      <c r="F243">
        <v>9.98</v>
      </c>
      <c r="G243">
        <v>7.25</v>
      </c>
      <c r="H243" s="28"/>
      <c r="I243" s="29">
        <f t="shared" si="10"/>
        <v>24.375</v>
      </c>
      <c r="X243" s="30"/>
    </row>
    <row r="244" spans="2:24">
      <c r="B244" s="272">
        <v>77789.923840578515</v>
      </c>
      <c r="C244" s="32">
        <f t="shared" si="11"/>
        <v>14146880.130025562</v>
      </c>
      <c r="D244" s="273" t="s">
        <v>320</v>
      </c>
      <c r="E244" s="27">
        <v>5.81</v>
      </c>
      <c r="F244">
        <v>9.98</v>
      </c>
      <c r="G244">
        <v>7.25</v>
      </c>
      <c r="H244" s="28"/>
      <c r="I244" s="29">
        <f t="shared" si="10"/>
        <v>25</v>
      </c>
      <c r="X244" s="30"/>
    </row>
    <row r="245" spans="2:24">
      <c r="B245" s="272">
        <v>12232.614771618364</v>
      </c>
      <c r="C245" s="32">
        <f t="shared" si="11"/>
        <v>14159112.744797179</v>
      </c>
      <c r="D245" s="273" t="s">
        <v>321</v>
      </c>
      <c r="E245" s="27">
        <v>5.81</v>
      </c>
      <c r="F245">
        <v>9.98</v>
      </c>
      <c r="G245">
        <v>7.25</v>
      </c>
      <c r="H245" s="28"/>
      <c r="I245" s="29">
        <f t="shared" si="10"/>
        <v>26.25</v>
      </c>
      <c r="X245" s="30"/>
    </row>
    <row r="246" spans="2:24">
      <c r="B246" s="272">
        <v>2813.2330377386015</v>
      </c>
      <c r="C246" s="32">
        <f t="shared" si="11"/>
        <v>14161925.977834918</v>
      </c>
      <c r="D246" s="273" t="s">
        <v>322</v>
      </c>
      <c r="E246" s="27">
        <v>5.81</v>
      </c>
      <c r="F246">
        <v>9.98</v>
      </c>
      <c r="G246">
        <v>7.25</v>
      </c>
      <c r="H246" s="28"/>
      <c r="I246" s="29">
        <f t="shared" si="10"/>
        <v>26.875</v>
      </c>
      <c r="X246" s="30"/>
    </row>
    <row r="247" spans="2:24">
      <c r="B247" s="272">
        <v>692.18928653955788</v>
      </c>
      <c r="C247" s="32">
        <f t="shared" si="11"/>
        <v>14162618.167121457</v>
      </c>
      <c r="D247" s="273" t="s">
        <v>323</v>
      </c>
      <c r="E247" s="27">
        <v>5.81</v>
      </c>
      <c r="F247">
        <v>9.98</v>
      </c>
      <c r="G247">
        <v>7.25</v>
      </c>
      <c r="H247" s="28"/>
      <c r="I247" s="29">
        <f t="shared" si="10"/>
        <v>27.5</v>
      </c>
      <c r="X247" s="30"/>
    </row>
    <row r="248" spans="2:24">
      <c r="B248" s="272">
        <v>25683.292462344089</v>
      </c>
      <c r="C248" s="32">
        <f t="shared" si="11"/>
        <v>14188301.4595838</v>
      </c>
      <c r="D248" s="273" t="s">
        <v>324</v>
      </c>
      <c r="E248" s="27">
        <v>5.81</v>
      </c>
      <c r="F248">
        <v>9.98</v>
      </c>
      <c r="G248">
        <v>7.25</v>
      </c>
      <c r="H248" s="28"/>
      <c r="I248" s="29">
        <f t="shared" si="10"/>
        <v>28.125</v>
      </c>
      <c r="X248" s="30"/>
    </row>
    <row r="249" spans="2:24">
      <c r="B249" s="272">
        <v>1276.3117843581608</v>
      </c>
      <c r="C249" s="32">
        <f t="shared" si="11"/>
        <v>14189577.771368159</v>
      </c>
      <c r="D249" s="273" t="s">
        <v>325</v>
      </c>
      <c r="E249" s="27">
        <v>5.81</v>
      </c>
      <c r="F249">
        <v>9.98</v>
      </c>
      <c r="G249">
        <v>7.25</v>
      </c>
      <c r="H249" s="28"/>
      <c r="I249" s="29">
        <f t="shared" si="10"/>
        <v>28.75</v>
      </c>
      <c r="X249" s="30"/>
    </row>
    <row r="250" spans="2:24">
      <c r="B250" s="272">
        <v>3121.9894278485172</v>
      </c>
      <c r="C250" s="32">
        <f t="shared" si="11"/>
        <v>14192699.760796007</v>
      </c>
      <c r="D250" s="273" t="s">
        <v>326</v>
      </c>
      <c r="E250" s="27">
        <v>5.81</v>
      </c>
      <c r="F250">
        <v>9.98</v>
      </c>
      <c r="G250">
        <v>7.25</v>
      </c>
      <c r="H250" s="28"/>
      <c r="I250" s="29">
        <f t="shared" si="10"/>
        <v>29.375</v>
      </c>
      <c r="X250" s="30"/>
    </row>
    <row r="251" spans="2:24">
      <c r="B251" s="272">
        <v>2102.2934337625861</v>
      </c>
      <c r="C251" s="32">
        <f t="shared" si="11"/>
        <v>14194802.05422977</v>
      </c>
      <c r="D251" s="273" t="s">
        <v>327</v>
      </c>
      <c r="E251" s="27">
        <v>5.81</v>
      </c>
      <c r="F251">
        <v>9.98</v>
      </c>
      <c r="G251">
        <v>7.25</v>
      </c>
      <c r="H251" s="28"/>
      <c r="I251" s="29">
        <f t="shared" si="10"/>
        <v>30.625</v>
      </c>
      <c r="X251" s="30"/>
    </row>
    <row r="252" spans="2:24">
      <c r="B252" s="272">
        <v>25449.484290440334</v>
      </c>
      <c r="C252" s="32">
        <f t="shared" si="11"/>
        <v>14220251.538520209</v>
      </c>
      <c r="D252" s="273" t="s">
        <v>328</v>
      </c>
      <c r="E252" s="27">
        <v>5.81</v>
      </c>
      <c r="F252">
        <v>9.98</v>
      </c>
      <c r="G252">
        <v>7.25</v>
      </c>
      <c r="H252" s="28"/>
      <c r="I252" s="29">
        <f t="shared" si="10"/>
        <v>31.25</v>
      </c>
      <c r="X252" s="30"/>
    </row>
    <row r="253" spans="2:24">
      <c r="B253" s="272">
        <v>651.23087222154686</v>
      </c>
      <c r="C253" s="32">
        <f t="shared" si="11"/>
        <v>14220902.769392431</v>
      </c>
      <c r="D253" s="273" t="s">
        <v>329</v>
      </c>
      <c r="E253" s="27">
        <v>5.81</v>
      </c>
      <c r="F253">
        <v>9.98</v>
      </c>
      <c r="G253">
        <v>7.25</v>
      </c>
      <c r="H253" s="28"/>
      <c r="I253" s="29">
        <f t="shared" si="10"/>
        <v>31.875</v>
      </c>
      <c r="X253" s="30"/>
    </row>
    <row r="254" spans="2:24">
      <c r="B254" s="272">
        <v>5190.9537784114136</v>
      </c>
      <c r="C254" s="32">
        <f t="shared" si="11"/>
        <v>14226093.723170843</v>
      </c>
      <c r="D254" s="273" t="s">
        <v>330</v>
      </c>
      <c r="E254" s="27">
        <v>5.81</v>
      </c>
      <c r="F254">
        <v>9.98</v>
      </c>
      <c r="G254">
        <v>7.25</v>
      </c>
      <c r="H254" s="28"/>
      <c r="I254" s="29">
        <f t="shared" si="10"/>
        <v>34.375</v>
      </c>
      <c r="X254" s="30"/>
    </row>
    <row r="255" spans="2:24">
      <c r="B255" s="272">
        <v>593.25846381619681</v>
      </c>
      <c r="C255" s="32">
        <f t="shared" si="11"/>
        <v>14226686.98163466</v>
      </c>
      <c r="D255" s="273" t="s">
        <v>331</v>
      </c>
      <c r="E255" s="27">
        <v>5.81</v>
      </c>
      <c r="F255">
        <v>9.98</v>
      </c>
      <c r="G255">
        <v>7.25</v>
      </c>
      <c r="H255" s="28"/>
      <c r="I255" s="29">
        <f t="shared" si="10"/>
        <v>35</v>
      </c>
      <c r="X255" s="30"/>
    </row>
    <row r="256" spans="2:24">
      <c r="B256" s="272">
        <v>1061.0886783323856</v>
      </c>
      <c r="C256" s="32">
        <f t="shared" si="11"/>
        <v>14227748.070312992</v>
      </c>
      <c r="D256" s="273" t="s">
        <v>332</v>
      </c>
      <c r="E256" s="27">
        <v>5.81</v>
      </c>
      <c r="F256">
        <v>9.98</v>
      </c>
      <c r="G256">
        <v>7.25</v>
      </c>
      <c r="H256" s="28"/>
      <c r="I256" s="29">
        <f t="shared" si="10"/>
        <v>35.625</v>
      </c>
      <c r="X256" s="30"/>
    </row>
    <row r="257" spans="2:24">
      <c r="B257" s="272">
        <v>1082.6490861893878</v>
      </c>
      <c r="C257" s="32">
        <f t="shared" si="11"/>
        <v>14228830.71939918</v>
      </c>
      <c r="D257" s="273" t="s">
        <v>333</v>
      </c>
      <c r="E257" s="27">
        <v>5.81</v>
      </c>
      <c r="F257">
        <v>9.98</v>
      </c>
      <c r="G257">
        <v>7.25</v>
      </c>
      <c r="H257" s="28"/>
      <c r="I257" s="29">
        <f t="shared" si="10"/>
        <v>36.875</v>
      </c>
      <c r="X257" s="30"/>
    </row>
    <row r="258" spans="2:24">
      <c r="B258" s="272">
        <v>10787.770461146602</v>
      </c>
      <c r="C258" s="32">
        <f t="shared" si="11"/>
        <v>14239618.489860326</v>
      </c>
      <c r="D258" s="273" t="s">
        <v>334</v>
      </c>
      <c r="E258" s="27">
        <v>5.81</v>
      </c>
      <c r="F258">
        <v>9.98</v>
      </c>
      <c r="G258">
        <v>7.25</v>
      </c>
      <c r="H258" s="28"/>
      <c r="I258" s="29">
        <f t="shared" si="10"/>
        <v>37.5</v>
      </c>
      <c r="X258" s="30"/>
    </row>
    <row r="259" spans="2:24">
      <c r="B259" s="272">
        <v>1149.9159463052758</v>
      </c>
      <c r="C259" s="32">
        <f t="shared" si="11"/>
        <v>14240768.405806631</v>
      </c>
      <c r="D259" s="273" t="s">
        <v>335</v>
      </c>
      <c r="E259" s="27">
        <v>5.81</v>
      </c>
      <c r="F259">
        <v>9.98</v>
      </c>
      <c r="G259">
        <v>7.25</v>
      </c>
      <c r="H259" s="28"/>
      <c r="I259" s="29">
        <f t="shared" ref="I259:I265" si="12">+D259/160</f>
        <v>38.75</v>
      </c>
      <c r="X259" s="30"/>
    </row>
    <row r="260" spans="2:24">
      <c r="B260" s="272">
        <v>3315.0453651774051</v>
      </c>
      <c r="C260" s="32">
        <f t="shared" ref="C260:C265" si="13">+C259+B260</f>
        <v>14244083.451171808</v>
      </c>
      <c r="D260" s="273" t="s">
        <v>336</v>
      </c>
      <c r="E260" s="27">
        <v>5.81</v>
      </c>
      <c r="F260">
        <v>9.98</v>
      </c>
      <c r="G260">
        <v>7.25</v>
      </c>
      <c r="H260" s="28"/>
      <c r="I260" s="29">
        <f t="shared" si="12"/>
        <v>40.625</v>
      </c>
      <c r="X260" s="30"/>
    </row>
    <row r="261" spans="2:24">
      <c r="B261" s="272">
        <v>6961.2107346730127</v>
      </c>
      <c r="C261" s="32">
        <f t="shared" si="13"/>
        <v>14251044.661906481</v>
      </c>
      <c r="D261" s="273" t="s">
        <v>337</v>
      </c>
      <c r="E261" s="27">
        <v>5.81</v>
      </c>
      <c r="F261">
        <v>9.98</v>
      </c>
      <c r="G261">
        <v>7.25</v>
      </c>
      <c r="H261" s="28"/>
      <c r="I261" s="29">
        <f t="shared" si="12"/>
        <v>43.75</v>
      </c>
      <c r="X261" s="30"/>
    </row>
    <row r="262" spans="2:24">
      <c r="B262" s="272">
        <v>1261.713059711818</v>
      </c>
      <c r="C262" s="32">
        <f t="shared" si="13"/>
        <v>14252306.374966193</v>
      </c>
      <c r="D262" s="273" t="s">
        <v>338</v>
      </c>
      <c r="E262" s="27">
        <v>5.81</v>
      </c>
      <c r="F262">
        <v>9.98</v>
      </c>
      <c r="G262">
        <v>7.25</v>
      </c>
      <c r="H262" s="28"/>
      <c r="I262" s="29">
        <f t="shared" si="12"/>
        <v>45</v>
      </c>
      <c r="X262" s="30"/>
    </row>
    <row r="263" spans="2:24">
      <c r="B263" s="272">
        <v>1799.8005520663705</v>
      </c>
      <c r="C263" s="32">
        <f t="shared" si="13"/>
        <v>14254106.175518259</v>
      </c>
      <c r="D263" s="273" t="s">
        <v>339</v>
      </c>
      <c r="E263" s="27">
        <v>5.81</v>
      </c>
      <c r="F263">
        <v>9.98</v>
      </c>
      <c r="G263">
        <v>7.25</v>
      </c>
      <c r="H263" s="28"/>
      <c r="I263" s="29">
        <f t="shared" si="12"/>
        <v>50</v>
      </c>
      <c r="X263" s="30"/>
    </row>
    <row r="264" spans="2:24">
      <c r="B264" s="272">
        <v>710.48459461862342</v>
      </c>
      <c r="C264" s="32">
        <f t="shared" si="13"/>
        <v>14254816.660112878</v>
      </c>
      <c r="D264" s="273" t="s">
        <v>340</v>
      </c>
      <c r="E264" s="27">
        <v>5.81</v>
      </c>
      <c r="F264">
        <v>9.98</v>
      </c>
      <c r="G264">
        <v>7.25</v>
      </c>
      <c r="H264" s="28"/>
      <c r="I264" s="29">
        <f t="shared" si="12"/>
        <v>59.375</v>
      </c>
      <c r="X264" s="30"/>
    </row>
    <row r="265" spans="2:24">
      <c r="B265" s="272">
        <v>1968.7367588383231</v>
      </c>
      <c r="C265" s="32">
        <f t="shared" si="13"/>
        <v>14256785.396871716</v>
      </c>
      <c r="D265" s="273" t="s">
        <v>341</v>
      </c>
      <c r="E265" s="27">
        <v>5.81</v>
      </c>
      <c r="F265">
        <v>9.98</v>
      </c>
      <c r="G265">
        <v>7.25</v>
      </c>
      <c r="H265" s="28"/>
      <c r="I265" s="29">
        <f t="shared" si="12"/>
        <v>68.75</v>
      </c>
      <c r="X265" s="30"/>
    </row>
    <row r="266" spans="2:24">
      <c r="B266" s="274">
        <v>14256785.396871716</v>
      </c>
      <c r="C266"/>
      <c r="D266" s="275" t="s">
        <v>14</v>
      </c>
      <c r="O266" s="276"/>
      <c r="P266" s="276"/>
      <c r="Q266" s="277"/>
      <c r="R266" s="278"/>
      <c r="S266" s="278"/>
      <c r="T266" s="279"/>
      <c r="U266" s="30"/>
    </row>
    <row r="267" spans="2:24">
      <c r="C267"/>
      <c r="U267" s="30"/>
    </row>
    <row r="268" spans="2:24">
      <c r="C268"/>
    </row>
    <row r="269" spans="2:24">
      <c r="C269"/>
    </row>
    <row r="270" spans="2:24">
      <c r="C270"/>
    </row>
    <row r="271" spans="2:24">
      <c r="C271"/>
    </row>
    <row r="272" spans="2:24">
      <c r="C272"/>
    </row>
    <row r="273" spans="3:3">
      <c r="C273"/>
    </row>
    <row r="274" spans="3:3">
      <c r="C274"/>
    </row>
    <row r="275" spans="3:3">
      <c r="C275"/>
    </row>
    <row r="276" spans="3:3">
      <c r="C276"/>
    </row>
    <row r="277" spans="3:3">
      <c r="C277"/>
    </row>
    <row r="278" spans="3:3">
      <c r="C278"/>
    </row>
    <row r="279" spans="3:3">
      <c r="C279"/>
    </row>
    <row r="280" spans="3:3">
      <c r="C280"/>
    </row>
    <row r="281" spans="3:3">
      <c r="C281"/>
    </row>
    <row r="282" spans="3:3">
      <c r="C282"/>
    </row>
    <row r="283" spans="3:3">
      <c r="C283"/>
    </row>
    <row r="284" spans="3:3">
      <c r="C284"/>
    </row>
    <row r="285" spans="3:3">
      <c r="C285"/>
    </row>
    <row r="286" spans="3:3">
      <c r="C286"/>
    </row>
    <row r="287" spans="3:3">
      <c r="C287"/>
    </row>
    <row r="288" spans="3:3">
      <c r="C288"/>
    </row>
    <row r="289" spans="3:3">
      <c r="C289"/>
    </row>
    <row r="290" spans="3:3">
      <c r="C290"/>
    </row>
    <row r="291" spans="3:3">
      <c r="C291"/>
    </row>
    <row r="292" spans="3:3">
      <c r="C292"/>
    </row>
    <row r="293" spans="3:3">
      <c r="C293"/>
    </row>
    <row r="294" spans="3:3">
      <c r="C294"/>
    </row>
    <row r="295" spans="3:3">
      <c r="C295"/>
    </row>
    <row r="296" spans="3:3">
      <c r="C296"/>
    </row>
    <row r="297" spans="3:3">
      <c r="C297"/>
    </row>
    <row r="298" spans="3:3">
      <c r="C298"/>
    </row>
    <row r="299" spans="3:3">
      <c r="C299"/>
    </row>
    <row r="300" spans="3:3">
      <c r="C300"/>
    </row>
    <row r="301" spans="3:3">
      <c r="C301"/>
    </row>
    <row r="302" spans="3:3">
      <c r="C302"/>
    </row>
    <row r="303" spans="3:3">
      <c r="C303"/>
    </row>
    <row r="304" spans="3:3">
      <c r="C304"/>
    </row>
    <row r="305" spans="3:3">
      <c r="C305"/>
    </row>
    <row r="306" spans="3:3">
      <c r="C306"/>
    </row>
    <row r="307" spans="3:3">
      <c r="C307"/>
    </row>
    <row r="308" spans="3:3">
      <c r="C308"/>
    </row>
    <row r="309" spans="3:3">
      <c r="C309"/>
    </row>
    <row r="310" spans="3:3">
      <c r="C310"/>
    </row>
    <row r="311" spans="3:3">
      <c r="C311"/>
    </row>
    <row r="312" spans="3:3">
      <c r="C312"/>
    </row>
    <row r="313" spans="3:3">
      <c r="C313"/>
    </row>
    <row r="314" spans="3:3">
      <c r="C314"/>
    </row>
    <row r="315" spans="3:3">
      <c r="C315"/>
    </row>
    <row r="316" spans="3:3">
      <c r="C316"/>
    </row>
    <row r="317" spans="3:3">
      <c r="C317"/>
    </row>
    <row r="318" spans="3:3">
      <c r="C318"/>
    </row>
    <row r="319" spans="3:3">
      <c r="C319"/>
    </row>
    <row r="320" spans="3:3">
      <c r="C320"/>
    </row>
    <row r="321" spans="3:3">
      <c r="C321"/>
    </row>
    <row r="322" spans="3:3">
      <c r="C322"/>
    </row>
    <row r="323" spans="3:3">
      <c r="C323"/>
    </row>
    <row r="324" spans="3:3">
      <c r="C324"/>
    </row>
    <row r="325" spans="3:3">
      <c r="C325"/>
    </row>
    <row r="326" spans="3:3">
      <c r="C326"/>
    </row>
    <row r="327" spans="3:3">
      <c r="C327"/>
    </row>
    <row r="328" spans="3:3">
      <c r="C328"/>
    </row>
    <row r="329" spans="3:3">
      <c r="C329"/>
    </row>
    <row r="330" spans="3:3">
      <c r="C330"/>
    </row>
    <row r="331" spans="3:3">
      <c r="C331"/>
    </row>
    <row r="332" spans="3:3">
      <c r="C332"/>
    </row>
    <row r="333" spans="3:3">
      <c r="C333"/>
    </row>
    <row r="334" spans="3:3">
      <c r="C334"/>
    </row>
    <row r="335" spans="3:3">
      <c r="C335"/>
    </row>
    <row r="336" spans="3:3">
      <c r="C336"/>
    </row>
    <row r="337" spans="3:3">
      <c r="C337"/>
    </row>
    <row r="338" spans="3:3">
      <c r="C338"/>
    </row>
    <row r="339" spans="3:3">
      <c r="C339"/>
    </row>
    <row r="340" spans="3:3">
      <c r="C340"/>
    </row>
    <row r="341" spans="3:3">
      <c r="C341"/>
    </row>
    <row r="342" spans="3:3">
      <c r="C342"/>
    </row>
    <row r="343" spans="3:3">
      <c r="C343"/>
    </row>
    <row r="344" spans="3:3">
      <c r="C344"/>
    </row>
    <row r="345" spans="3:3">
      <c r="C345"/>
    </row>
    <row r="346" spans="3:3">
      <c r="C346"/>
    </row>
    <row r="347" spans="3:3">
      <c r="C347"/>
    </row>
    <row r="348" spans="3:3">
      <c r="C348"/>
    </row>
    <row r="349" spans="3:3">
      <c r="C349"/>
    </row>
    <row r="350" spans="3:3">
      <c r="C350"/>
    </row>
    <row r="351" spans="3:3">
      <c r="C351"/>
    </row>
    <row r="352" spans="3:3">
      <c r="C352"/>
    </row>
    <row r="353" spans="3:3">
      <c r="C353"/>
    </row>
    <row r="354" spans="3:3">
      <c r="C354"/>
    </row>
    <row r="355" spans="3:3">
      <c r="C355"/>
    </row>
    <row r="356" spans="3:3">
      <c r="C356"/>
    </row>
    <row r="357" spans="3:3">
      <c r="C357"/>
    </row>
    <row r="358" spans="3:3">
      <c r="C358"/>
    </row>
    <row r="359" spans="3:3">
      <c r="C359"/>
    </row>
    <row r="360" spans="3:3">
      <c r="C360"/>
    </row>
    <row r="361" spans="3:3">
      <c r="C361"/>
    </row>
    <row r="362" spans="3:3">
      <c r="C362"/>
    </row>
    <row r="363" spans="3:3">
      <c r="C363"/>
    </row>
    <row r="364" spans="3:3">
      <c r="C364"/>
    </row>
    <row r="365" spans="3:3">
      <c r="C365"/>
    </row>
    <row r="366" spans="3:3">
      <c r="C366"/>
    </row>
    <row r="367" spans="3:3">
      <c r="C367"/>
    </row>
    <row r="368" spans="3:3">
      <c r="C368"/>
    </row>
    <row r="369" spans="3:3">
      <c r="C369"/>
    </row>
    <row r="370" spans="3:3">
      <c r="C370"/>
    </row>
    <row r="371" spans="3:3">
      <c r="C371"/>
    </row>
    <row r="372" spans="3:3">
      <c r="C372"/>
    </row>
    <row r="373" spans="3:3">
      <c r="C373"/>
    </row>
    <row r="374" spans="3:3">
      <c r="C374"/>
    </row>
    <row r="375" spans="3:3">
      <c r="C375"/>
    </row>
    <row r="376" spans="3:3">
      <c r="C376"/>
    </row>
    <row r="377" spans="3:3">
      <c r="C377"/>
    </row>
    <row r="378" spans="3:3">
      <c r="C378"/>
    </row>
    <row r="379" spans="3:3">
      <c r="C379"/>
    </row>
    <row r="380" spans="3:3">
      <c r="C380"/>
    </row>
    <row r="381" spans="3:3">
      <c r="C381"/>
    </row>
    <row r="382" spans="3:3">
      <c r="C382"/>
    </row>
    <row r="383" spans="3:3">
      <c r="C383"/>
    </row>
    <row r="384" spans="3:3">
      <c r="C384"/>
    </row>
    <row r="385" spans="3:3">
      <c r="C385"/>
    </row>
    <row r="386" spans="3:3">
      <c r="C386"/>
    </row>
    <row r="387" spans="3:3">
      <c r="C387"/>
    </row>
    <row r="388" spans="3:3">
      <c r="C388"/>
    </row>
    <row r="389" spans="3:3">
      <c r="C389"/>
    </row>
    <row r="390" spans="3:3">
      <c r="C390"/>
    </row>
    <row r="391" spans="3:3">
      <c r="C391"/>
    </row>
    <row r="392" spans="3:3">
      <c r="C392"/>
    </row>
    <row r="393" spans="3:3">
      <c r="C393"/>
    </row>
    <row r="394" spans="3:3">
      <c r="C394"/>
    </row>
    <row r="395" spans="3:3">
      <c r="C395"/>
    </row>
    <row r="396" spans="3:3">
      <c r="C396"/>
    </row>
    <row r="397" spans="3:3">
      <c r="C397"/>
    </row>
    <row r="398" spans="3:3">
      <c r="C398"/>
    </row>
    <row r="399" spans="3:3">
      <c r="C399"/>
    </row>
    <row r="400" spans="3:3">
      <c r="C400"/>
    </row>
    <row r="401" spans="3:3">
      <c r="C401"/>
    </row>
    <row r="402" spans="3:3">
      <c r="C402"/>
    </row>
    <row r="403" spans="3:3">
      <c r="C403"/>
    </row>
    <row r="404" spans="3:3">
      <c r="C404"/>
    </row>
    <row r="405" spans="3:3">
      <c r="C405"/>
    </row>
    <row r="406" spans="3:3">
      <c r="C406"/>
    </row>
    <row r="407" spans="3:3">
      <c r="C407"/>
    </row>
    <row r="408" spans="3:3">
      <c r="C408"/>
    </row>
    <row r="409" spans="3:3">
      <c r="C409"/>
    </row>
    <row r="410" spans="3:3">
      <c r="C410"/>
    </row>
    <row r="411" spans="3:3">
      <c r="C411"/>
    </row>
    <row r="412" spans="3:3">
      <c r="C412"/>
    </row>
    <row r="413" spans="3:3">
      <c r="C413"/>
    </row>
    <row r="414" spans="3:3">
      <c r="C414"/>
    </row>
    <row r="415" spans="3:3">
      <c r="C415"/>
    </row>
    <row r="416" spans="3:3">
      <c r="C416"/>
    </row>
    <row r="417" spans="3:3">
      <c r="C417"/>
    </row>
    <row r="418" spans="3:3">
      <c r="C418"/>
    </row>
    <row r="419" spans="3:3">
      <c r="C419"/>
    </row>
    <row r="420" spans="3:3">
      <c r="C420"/>
    </row>
    <row r="421" spans="3:3">
      <c r="C421"/>
    </row>
    <row r="422" spans="3:3">
      <c r="C422"/>
    </row>
    <row r="423" spans="3:3">
      <c r="C423"/>
    </row>
    <row r="424" spans="3:3">
      <c r="C424"/>
    </row>
    <row r="425" spans="3:3">
      <c r="C425"/>
    </row>
    <row r="426" spans="3:3">
      <c r="C426"/>
    </row>
    <row r="427" spans="3:3">
      <c r="C427"/>
    </row>
    <row r="428" spans="3:3">
      <c r="C428"/>
    </row>
    <row r="429" spans="3:3">
      <c r="C429"/>
    </row>
    <row r="430" spans="3:3">
      <c r="C430"/>
    </row>
    <row r="431" spans="3:3">
      <c r="C431"/>
    </row>
    <row r="432" spans="3:3">
      <c r="C432"/>
    </row>
    <row r="433" spans="3:3">
      <c r="C433"/>
    </row>
    <row r="434" spans="3:3">
      <c r="C434"/>
    </row>
    <row r="435" spans="3:3">
      <c r="C435"/>
    </row>
    <row r="436" spans="3:3">
      <c r="C436"/>
    </row>
    <row r="437" spans="3:3">
      <c r="C437"/>
    </row>
    <row r="438" spans="3:3">
      <c r="C438"/>
    </row>
    <row r="439" spans="3:3">
      <c r="C439"/>
    </row>
    <row r="440" spans="3:3">
      <c r="C440"/>
    </row>
    <row r="441" spans="3:3">
      <c r="C441"/>
    </row>
    <row r="442" spans="3:3">
      <c r="C442"/>
    </row>
    <row r="443" spans="3:3">
      <c r="C443"/>
    </row>
    <row r="444" spans="3:3">
      <c r="C444"/>
    </row>
    <row r="445" spans="3:3">
      <c r="C445"/>
    </row>
    <row r="446" spans="3:3">
      <c r="C446"/>
    </row>
    <row r="447" spans="3:3">
      <c r="C447"/>
    </row>
    <row r="448" spans="3:3">
      <c r="C448"/>
    </row>
    <row r="449" spans="3:3">
      <c r="C449"/>
    </row>
    <row r="450" spans="3:3">
      <c r="C450"/>
    </row>
    <row r="451" spans="3:3">
      <c r="C451"/>
    </row>
    <row r="452" spans="3:3">
      <c r="C452"/>
    </row>
    <row r="453" spans="3:3">
      <c r="C453"/>
    </row>
    <row r="454" spans="3:3">
      <c r="C454"/>
    </row>
    <row r="455" spans="3:3">
      <c r="C455"/>
    </row>
    <row r="456" spans="3:3">
      <c r="C456"/>
    </row>
    <row r="457" spans="3:3">
      <c r="C457"/>
    </row>
    <row r="458" spans="3:3">
      <c r="C458"/>
    </row>
    <row r="459" spans="3:3">
      <c r="C459"/>
    </row>
    <row r="460" spans="3:3">
      <c r="C460"/>
    </row>
    <row r="461" spans="3:3">
      <c r="C461"/>
    </row>
    <row r="462" spans="3:3">
      <c r="C462"/>
    </row>
    <row r="463" spans="3:3">
      <c r="C463"/>
    </row>
    <row r="464" spans="3:3">
      <c r="C464"/>
    </row>
    <row r="465" spans="3:3">
      <c r="C465"/>
    </row>
    <row r="466" spans="3:3">
      <c r="C466"/>
    </row>
    <row r="467" spans="3:3">
      <c r="C467"/>
    </row>
    <row r="468" spans="3:3">
      <c r="C468"/>
    </row>
    <row r="469" spans="3:3">
      <c r="C469"/>
    </row>
    <row r="470" spans="3:3">
      <c r="C470"/>
    </row>
    <row r="471" spans="3:3">
      <c r="C471"/>
    </row>
    <row r="472" spans="3:3">
      <c r="C472"/>
    </row>
    <row r="473" spans="3:3">
      <c r="C473"/>
    </row>
    <row r="474" spans="3:3">
      <c r="C474"/>
    </row>
    <row r="475" spans="3:3">
      <c r="C475"/>
    </row>
    <row r="476" spans="3:3">
      <c r="C476"/>
    </row>
    <row r="477" spans="3:3">
      <c r="C477"/>
    </row>
    <row r="478" spans="3:3">
      <c r="C478"/>
    </row>
    <row r="479" spans="3:3">
      <c r="C479"/>
    </row>
    <row r="480" spans="3:3">
      <c r="C480"/>
    </row>
    <row r="481" spans="3:3">
      <c r="C481"/>
    </row>
    <row r="482" spans="3:3">
      <c r="C482"/>
    </row>
    <row r="483" spans="3:3">
      <c r="C483"/>
    </row>
    <row r="484" spans="3:3">
      <c r="C484"/>
    </row>
    <row r="485" spans="3:3">
      <c r="C485"/>
    </row>
    <row r="486" spans="3:3">
      <c r="C486"/>
    </row>
    <row r="487" spans="3:3">
      <c r="C487"/>
    </row>
    <row r="488" spans="3:3">
      <c r="C488"/>
    </row>
    <row r="489" spans="3:3">
      <c r="C489"/>
    </row>
    <row r="490" spans="3:3">
      <c r="C490"/>
    </row>
    <row r="491" spans="3:3">
      <c r="C491"/>
    </row>
    <row r="492" spans="3:3">
      <c r="C492"/>
    </row>
    <row r="493" spans="3:3">
      <c r="C493"/>
    </row>
    <row r="494" spans="3:3">
      <c r="C494"/>
    </row>
    <row r="495" spans="3:3">
      <c r="C495"/>
    </row>
    <row r="496" spans="3:3">
      <c r="C496"/>
    </row>
    <row r="497" spans="3:3">
      <c r="C497"/>
    </row>
    <row r="498" spans="3:3">
      <c r="C498"/>
    </row>
    <row r="499" spans="3:3">
      <c r="C49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4C4C9-155A-476C-91DA-7834DB87F4DB}">
  <dimension ref="A1:S15"/>
  <sheetViews>
    <sheetView zoomScale="91" workbookViewId="0">
      <selection activeCell="C44" sqref="C44"/>
    </sheetView>
  </sheetViews>
  <sheetFormatPr defaultRowHeight="15"/>
  <sheetData>
    <row r="1" spans="1:19">
      <c r="B1" t="s">
        <v>342</v>
      </c>
      <c r="C1" t="s">
        <v>343</v>
      </c>
      <c r="D1" t="s">
        <v>344</v>
      </c>
      <c r="E1" t="s">
        <v>345</v>
      </c>
    </row>
    <row r="2" spans="1:19">
      <c r="A2" t="s">
        <v>14</v>
      </c>
      <c r="B2">
        <v>705.17453115614876</v>
      </c>
      <c r="C2">
        <v>942.76171692020102</v>
      </c>
      <c r="D2">
        <v>1217.6960057886233</v>
      </c>
      <c r="E2">
        <v>1275.9133743751654</v>
      </c>
    </row>
    <row r="3" spans="1:19">
      <c r="A3" t="s">
        <v>17</v>
      </c>
      <c r="B3">
        <v>703.61010946105284</v>
      </c>
      <c r="C3">
        <v>938.01700033375892</v>
      </c>
      <c r="D3">
        <v>1005.1084567262089</v>
      </c>
      <c r="E3">
        <v>1258.5195270350569</v>
      </c>
    </row>
    <row r="4" spans="1:19">
      <c r="A4" t="s">
        <v>346</v>
      </c>
      <c r="B4">
        <v>764.51663676874364</v>
      </c>
      <c r="C4">
        <v>931.35217289135176</v>
      </c>
      <c r="D4">
        <v>1219.2722387827901</v>
      </c>
      <c r="E4">
        <v>1371.817648278892</v>
      </c>
    </row>
    <row r="5" spans="1:19">
      <c r="A5" t="s">
        <v>347</v>
      </c>
      <c r="B5">
        <v>782.75439056025868</v>
      </c>
      <c r="C5">
        <v>941.19469098462605</v>
      </c>
      <c r="D5">
        <v>1018.6148600332322</v>
      </c>
      <c r="E5">
        <v>1252.9130619614111</v>
      </c>
    </row>
    <row r="6" spans="1:19">
      <c r="A6" t="s">
        <v>348</v>
      </c>
      <c r="B6">
        <v>689.44212420379995</v>
      </c>
      <c r="C6">
        <v>885.9462701606725</v>
      </c>
      <c r="D6">
        <v>1087.677718707316</v>
      </c>
      <c r="E6">
        <v>1233.924901769125</v>
      </c>
    </row>
    <row r="9" spans="1:19">
      <c r="R9">
        <v>1481</v>
      </c>
    </row>
    <row r="10" spans="1:19">
      <c r="R10">
        <f>+E2</f>
        <v>1275.9133743751654</v>
      </c>
    </row>
    <row r="11" spans="1:19">
      <c r="S11">
        <f>+R9/R10</f>
        <v>1.1607371078191486</v>
      </c>
    </row>
    <row r="14" spans="1:19">
      <c r="S14">
        <f>+R10/R9</f>
        <v>0.86152152219795097</v>
      </c>
    </row>
    <row r="15" spans="1:19">
      <c r="R15">
        <f>+R9/R10</f>
        <v>1.1607371078191486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A46D-430A-42E5-815A-4E42C899EA33}">
  <dimension ref="A1:AH33"/>
  <sheetViews>
    <sheetView topLeftCell="A30" workbookViewId="0">
      <selection activeCell="F59" sqref="F59"/>
    </sheetView>
  </sheetViews>
  <sheetFormatPr defaultRowHeight="15"/>
  <cols>
    <col min="2" max="2" width="20.28515625" customWidth="1"/>
    <col min="8" max="8" width="9.28515625" bestFit="1" customWidth="1"/>
    <col min="15" max="15" width="19.28515625" customWidth="1"/>
    <col min="21" max="21" width="19.7109375" customWidth="1"/>
  </cols>
  <sheetData>
    <row r="1" spans="1:34">
      <c r="A1" s="308" t="s">
        <v>349</v>
      </c>
      <c r="B1" s="308"/>
      <c r="C1" s="310" t="s">
        <v>350</v>
      </c>
      <c r="D1" s="307"/>
      <c r="E1" s="307" t="s">
        <v>351</v>
      </c>
      <c r="F1" s="307"/>
      <c r="G1" s="307" t="s">
        <v>352</v>
      </c>
      <c r="H1" s="307"/>
      <c r="I1" s="307" t="s">
        <v>353</v>
      </c>
      <c r="J1" s="307"/>
      <c r="K1" s="307" t="s">
        <v>354</v>
      </c>
      <c r="L1" s="307"/>
      <c r="M1" s="307" t="s">
        <v>355</v>
      </c>
      <c r="N1" s="307"/>
      <c r="O1" s="307" t="s">
        <v>356</v>
      </c>
      <c r="P1" s="307"/>
      <c r="Q1" s="307" t="s">
        <v>357</v>
      </c>
      <c r="R1" s="307"/>
      <c r="S1" s="307" t="s">
        <v>358</v>
      </c>
      <c r="T1" s="307"/>
      <c r="U1" s="307" t="s">
        <v>359</v>
      </c>
      <c r="V1" s="307"/>
      <c r="W1" s="307" t="s">
        <v>360</v>
      </c>
      <c r="X1" s="307"/>
      <c r="Y1" s="307" t="s">
        <v>361</v>
      </c>
      <c r="Z1" s="307"/>
      <c r="AA1" s="307" t="s">
        <v>362</v>
      </c>
      <c r="AB1" s="307"/>
      <c r="AC1" s="307" t="s">
        <v>363</v>
      </c>
      <c r="AD1" s="307"/>
      <c r="AE1" s="307" t="s">
        <v>364</v>
      </c>
      <c r="AF1" s="307"/>
      <c r="AG1" s="307"/>
      <c r="AH1" s="280"/>
    </row>
    <row r="2" spans="1:34" ht="26.25">
      <c r="A2" s="308"/>
      <c r="B2" s="308"/>
      <c r="C2" s="1" t="s">
        <v>365</v>
      </c>
      <c r="D2" s="2" t="s">
        <v>366</v>
      </c>
      <c r="E2" s="2" t="s">
        <v>365</v>
      </c>
      <c r="F2" s="2" t="s">
        <v>366</v>
      </c>
      <c r="G2" s="2" t="s">
        <v>365</v>
      </c>
      <c r="H2" s="2" t="s">
        <v>366</v>
      </c>
      <c r="I2" s="2" t="s">
        <v>365</v>
      </c>
      <c r="J2" s="2" t="s">
        <v>366</v>
      </c>
      <c r="K2" s="2" t="s">
        <v>365</v>
      </c>
      <c r="L2" s="2" t="s">
        <v>366</v>
      </c>
      <c r="M2" s="2" t="s">
        <v>365</v>
      </c>
      <c r="N2" s="2" t="s">
        <v>366</v>
      </c>
      <c r="O2" s="2" t="s">
        <v>365</v>
      </c>
      <c r="P2" s="2" t="s">
        <v>366</v>
      </c>
      <c r="Q2" s="2" t="s">
        <v>365</v>
      </c>
      <c r="R2" s="2" t="s">
        <v>366</v>
      </c>
      <c r="S2" s="2" t="s">
        <v>365</v>
      </c>
      <c r="T2" s="2" t="s">
        <v>366</v>
      </c>
      <c r="U2" s="2" t="s">
        <v>365</v>
      </c>
      <c r="V2" s="2" t="s">
        <v>366</v>
      </c>
      <c r="W2" s="2" t="s">
        <v>365</v>
      </c>
      <c r="X2" s="2" t="s">
        <v>366</v>
      </c>
      <c r="Y2" s="2" t="s">
        <v>365</v>
      </c>
      <c r="Z2" s="2" t="s">
        <v>366</v>
      </c>
      <c r="AA2" s="2" t="s">
        <v>365</v>
      </c>
      <c r="AB2" s="2" t="s">
        <v>366</v>
      </c>
      <c r="AC2" s="2" t="s">
        <v>365</v>
      </c>
      <c r="AD2" s="2" t="s">
        <v>366</v>
      </c>
      <c r="AE2" s="2" t="s">
        <v>367</v>
      </c>
      <c r="AF2" s="2" t="s">
        <v>61</v>
      </c>
      <c r="AG2" s="2" t="s">
        <v>368</v>
      </c>
      <c r="AH2" s="280"/>
    </row>
    <row r="3" spans="1:34" ht="26.25">
      <c r="A3" s="309"/>
      <c r="B3" s="309"/>
      <c r="C3" s="3" t="s">
        <v>369</v>
      </c>
      <c r="D3" s="4" t="s">
        <v>369</v>
      </c>
      <c r="E3" s="4" t="s">
        <v>369</v>
      </c>
      <c r="F3" s="4" t="s">
        <v>369</v>
      </c>
      <c r="G3" s="4" t="s">
        <v>369</v>
      </c>
      <c r="H3" s="4" t="s">
        <v>369</v>
      </c>
      <c r="I3" s="4" t="s">
        <v>369</v>
      </c>
      <c r="J3" s="4" t="s">
        <v>369</v>
      </c>
      <c r="K3" s="4" t="s">
        <v>369</v>
      </c>
      <c r="L3" s="4" t="s">
        <v>369</v>
      </c>
      <c r="M3" s="4" t="s">
        <v>369</v>
      </c>
      <c r="N3" s="4" t="s">
        <v>369</v>
      </c>
      <c r="O3" s="4" t="s">
        <v>369</v>
      </c>
      <c r="P3" s="4" t="s">
        <v>369</v>
      </c>
      <c r="Q3" s="4" t="s">
        <v>369</v>
      </c>
      <c r="R3" s="4" t="s">
        <v>369</v>
      </c>
      <c r="S3" s="4" t="s">
        <v>369</v>
      </c>
      <c r="T3" s="4" t="s">
        <v>369</v>
      </c>
      <c r="U3" s="4" t="s">
        <v>369</v>
      </c>
      <c r="V3" s="4" t="s">
        <v>369</v>
      </c>
      <c r="W3" s="4" t="s">
        <v>369</v>
      </c>
      <c r="X3" s="4" t="s">
        <v>369</v>
      </c>
      <c r="Y3" s="4" t="s">
        <v>369</v>
      </c>
      <c r="Z3" s="4" t="s">
        <v>369</v>
      </c>
      <c r="AA3" s="4" t="s">
        <v>369</v>
      </c>
      <c r="AB3" s="4" t="s">
        <v>369</v>
      </c>
      <c r="AC3" s="4" t="s">
        <v>369</v>
      </c>
      <c r="AD3" s="4" t="s">
        <v>369</v>
      </c>
      <c r="AE3" s="4" t="s">
        <v>369</v>
      </c>
      <c r="AF3" s="4" t="s">
        <v>369</v>
      </c>
      <c r="AG3" s="4" t="s">
        <v>369</v>
      </c>
      <c r="AH3" s="280"/>
    </row>
    <row r="4" spans="1:34" ht="38.25">
      <c r="A4" s="300" t="s">
        <v>370</v>
      </c>
      <c r="B4" s="5" t="s">
        <v>371</v>
      </c>
      <c r="C4" s="6">
        <v>456604.49736477237</v>
      </c>
      <c r="D4" s="7">
        <v>1802595.3558053575</v>
      </c>
      <c r="E4" s="7">
        <v>1295310.5665285059</v>
      </c>
      <c r="F4" s="7">
        <v>963889.28664162778</v>
      </c>
      <c r="G4" s="7">
        <v>1234010.5761132559</v>
      </c>
      <c r="H4" s="7">
        <v>1025189.2770568761</v>
      </c>
      <c r="I4" s="7">
        <v>1195221.6493342048</v>
      </c>
      <c r="J4" s="7">
        <v>1063978.2038359297</v>
      </c>
      <c r="K4" s="7">
        <v>1439682.0384553343</v>
      </c>
      <c r="L4" s="7">
        <v>819517.81471480033</v>
      </c>
      <c r="M4" s="7">
        <v>640451.59660892095</v>
      </c>
      <c r="N4" s="7">
        <v>1618748.2565612104</v>
      </c>
      <c r="O4" s="7">
        <v>1233535.4359763786</v>
      </c>
      <c r="P4" s="7">
        <v>1025664.4171937533</v>
      </c>
      <c r="Q4" s="7">
        <v>1368053.5472681301</v>
      </c>
      <c r="R4" s="7">
        <v>891146.30590199993</v>
      </c>
      <c r="S4" s="7">
        <v>1022489.51409572</v>
      </c>
      <c r="T4" s="7">
        <v>1236710.339074414</v>
      </c>
      <c r="U4" s="7">
        <v>1002222.6215542362</v>
      </c>
      <c r="V4" s="7">
        <v>1256977.2316158973</v>
      </c>
      <c r="W4" s="7">
        <v>317905.26407158846</v>
      </c>
      <c r="X4" s="7">
        <v>1941294.5890985371</v>
      </c>
      <c r="Y4" s="7">
        <v>331683.08513836702</v>
      </c>
      <c r="Z4" s="7">
        <v>1927516.7680317604</v>
      </c>
      <c r="AA4" s="7">
        <v>493328.62557999673</v>
      </c>
      <c r="AB4" s="7">
        <v>1765871.2275901351</v>
      </c>
      <c r="AC4" s="7">
        <v>225916.80901417509</v>
      </c>
      <c r="AD4" s="7">
        <v>2033283.044155953</v>
      </c>
      <c r="AE4" s="7">
        <v>108944.62069555692</v>
      </c>
      <c r="AF4" s="7">
        <v>65239.651715481574</v>
      </c>
      <c r="AG4" s="7">
        <v>51732.53660313649</v>
      </c>
      <c r="AH4" s="280"/>
    </row>
    <row r="5" spans="1:34" ht="38.25">
      <c r="A5" s="301"/>
      <c r="B5" s="8" t="s">
        <v>372</v>
      </c>
      <c r="C5" s="9">
        <v>574584.46025190083</v>
      </c>
      <c r="D5" s="10">
        <v>1752894.5911464347</v>
      </c>
      <c r="E5" s="10">
        <v>1283201.5836459349</v>
      </c>
      <c r="F5" s="10">
        <v>1044277.4677524142</v>
      </c>
      <c r="G5" s="10">
        <v>1144263.8781248601</v>
      </c>
      <c r="H5" s="10">
        <v>1183215.1732734877</v>
      </c>
      <c r="I5" s="10">
        <v>1106268.5598774094</v>
      </c>
      <c r="J5" s="10">
        <v>1221210.491520935</v>
      </c>
      <c r="K5" s="10">
        <v>1346046.3225459135</v>
      </c>
      <c r="L5" s="10">
        <v>981432.72885243432</v>
      </c>
      <c r="M5" s="10">
        <v>647938.08101159602</v>
      </c>
      <c r="N5" s="10">
        <v>1679540.9703867459</v>
      </c>
      <c r="O5" s="10">
        <v>1356743.87394112</v>
      </c>
      <c r="P5" s="10">
        <v>970735.17745722621</v>
      </c>
      <c r="Q5" s="10">
        <v>1330082.1320126625</v>
      </c>
      <c r="R5" s="10">
        <v>997396.91938568186</v>
      </c>
      <c r="S5" s="10">
        <v>1021896.0039047556</v>
      </c>
      <c r="T5" s="10">
        <v>1305583.0474935914</v>
      </c>
      <c r="U5" s="10">
        <v>942368.06955814757</v>
      </c>
      <c r="V5" s="10">
        <v>1385110.9818401991</v>
      </c>
      <c r="W5" s="10">
        <v>322276.04301334306</v>
      </c>
      <c r="X5" s="10">
        <v>2005203.0083849865</v>
      </c>
      <c r="Y5" s="10">
        <v>319052.50220509263</v>
      </c>
      <c r="Z5" s="10">
        <v>2008426.5491932363</v>
      </c>
      <c r="AA5" s="10">
        <v>451318.99447974691</v>
      </c>
      <c r="AB5" s="10">
        <v>1876160.0569185838</v>
      </c>
      <c r="AC5" s="10">
        <v>323001.89580267243</v>
      </c>
      <c r="AD5" s="10">
        <v>2004477.1555956572</v>
      </c>
      <c r="AE5" s="10">
        <v>113032.18213583103</v>
      </c>
      <c r="AF5" s="10">
        <v>123854.64510639412</v>
      </c>
      <c r="AG5" s="10">
        <v>85593.886757624874</v>
      </c>
      <c r="AH5" s="280"/>
    </row>
    <row r="6" spans="1:34">
      <c r="A6" s="301"/>
      <c r="B6" s="8" t="s">
        <v>373</v>
      </c>
      <c r="C6" s="9">
        <v>181394.06722429514</v>
      </c>
      <c r="D6" s="10">
        <v>541018.4939421037</v>
      </c>
      <c r="E6" s="10">
        <v>347927.69302678754</v>
      </c>
      <c r="F6" s="10">
        <v>374484.86813961022</v>
      </c>
      <c r="G6" s="10">
        <v>308751.81534191204</v>
      </c>
      <c r="H6" s="10">
        <v>413660.74582448584</v>
      </c>
      <c r="I6" s="10">
        <v>317840.52619278699</v>
      </c>
      <c r="J6" s="10">
        <v>404572.0349736106</v>
      </c>
      <c r="K6" s="10">
        <v>361826.54447111272</v>
      </c>
      <c r="L6" s="10">
        <v>360586.01669528527</v>
      </c>
      <c r="M6" s="10">
        <v>218016.46216014368</v>
      </c>
      <c r="N6" s="10">
        <v>504396.09900625452</v>
      </c>
      <c r="O6" s="10">
        <v>269918.26952556073</v>
      </c>
      <c r="P6" s="10">
        <v>452494.29164083727</v>
      </c>
      <c r="Q6" s="10">
        <v>297395.43700171751</v>
      </c>
      <c r="R6" s="10">
        <v>425017.1241646806</v>
      </c>
      <c r="S6" s="10">
        <v>273947.56785369175</v>
      </c>
      <c r="T6" s="10">
        <v>448464.99331270618</v>
      </c>
      <c r="U6" s="10">
        <v>239923.80138455005</v>
      </c>
      <c r="V6" s="10">
        <v>482488.75978184806</v>
      </c>
      <c r="W6" s="10">
        <v>136467.25848529718</v>
      </c>
      <c r="X6" s="10">
        <v>585945.30268110207</v>
      </c>
      <c r="Y6" s="10">
        <v>143199.59686727772</v>
      </c>
      <c r="Z6" s="10">
        <v>579212.96429912117</v>
      </c>
      <c r="AA6" s="10">
        <v>158356.48115212331</v>
      </c>
      <c r="AB6" s="10">
        <v>564056.08001427515</v>
      </c>
      <c r="AC6" s="10">
        <v>40820.321847019572</v>
      </c>
      <c r="AD6" s="10">
        <v>681592.23931937991</v>
      </c>
      <c r="AE6" s="10">
        <v>17499.137904699928</v>
      </c>
      <c r="AF6" s="10">
        <v>16860.201096370402</v>
      </c>
      <c r="AG6" s="10">
        <v>6460.9828459492528</v>
      </c>
      <c r="AH6" s="280"/>
    </row>
    <row r="7" spans="1:34">
      <c r="A7" s="301" t="s">
        <v>374</v>
      </c>
      <c r="B7" s="8" t="s">
        <v>375</v>
      </c>
      <c r="C7" s="9">
        <v>729200.7350588782</v>
      </c>
      <c r="D7" s="10">
        <v>2897018.9748539589</v>
      </c>
      <c r="E7" s="10">
        <v>1989015.8496205464</v>
      </c>
      <c r="F7" s="10">
        <v>1637203.8602922736</v>
      </c>
      <c r="G7" s="10">
        <v>1837355.1675550374</v>
      </c>
      <c r="H7" s="10">
        <v>1788864.5423577779</v>
      </c>
      <c r="I7" s="10">
        <v>1574466.6038817659</v>
      </c>
      <c r="J7" s="10">
        <v>2051753.1060310525</v>
      </c>
      <c r="K7" s="10">
        <v>2240254.5365602355</v>
      </c>
      <c r="L7" s="10">
        <v>1385965.1733525833</v>
      </c>
      <c r="M7" s="10">
        <v>920019.07871228131</v>
      </c>
      <c r="N7" s="10">
        <v>2706200.6312005543</v>
      </c>
      <c r="O7" s="10">
        <v>1958179.6137419611</v>
      </c>
      <c r="P7" s="10">
        <v>1668040.0961708548</v>
      </c>
      <c r="Q7" s="10">
        <v>2088670.5692754204</v>
      </c>
      <c r="R7" s="10">
        <v>1537549.1406373971</v>
      </c>
      <c r="S7" s="10">
        <v>1560736.8731321665</v>
      </c>
      <c r="T7" s="10">
        <v>2065482.8367806533</v>
      </c>
      <c r="U7" s="10">
        <v>1393134.1995409026</v>
      </c>
      <c r="V7" s="10">
        <v>2233085.5103719127</v>
      </c>
      <c r="W7" s="10">
        <v>434729.02282573911</v>
      </c>
      <c r="X7" s="10">
        <v>3191490.6870871005</v>
      </c>
      <c r="Y7" s="10">
        <v>459632.47275692842</v>
      </c>
      <c r="Z7" s="10">
        <v>3166587.237155912</v>
      </c>
      <c r="AA7" s="10">
        <v>629212.9691733428</v>
      </c>
      <c r="AB7" s="10">
        <v>2997006.7407394964</v>
      </c>
      <c r="AC7" s="10">
        <v>473586.56336981495</v>
      </c>
      <c r="AD7" s="10">
        <v>3152633.1465430222</v>
      </c>
      <c r="AE7" s="10">
        <v>203166.35168783856</v>
      </c>
      <c r="AF7" s="10">
        <v>156543.96282093902</v>
      </c>
      <c r="AG7" s="10">
        <v>113876.24886103727</v>
      </c>
      <c r="AH7" s="280"/>
    </row>
    <row r="8" spans="1:34">
      <c r="A8" s="301"/>
      <c r="B8" s="8" t="s">
        <v>61</v>
      </c>
      <c r="C8" s="9">
        <v>571723.33330452978</v>
      </c>
      <c r="D8" s="10">
        <v>1499195.0453523614</v>
      </c>
      <c r="E8" s="10">
        <v>1127937.149429854</v>
      </c>
      <c r="F8" s="10">
        <v>942981.22922704811</v>
      </c>
      <c r="G8" s="10">
        <v>1014561.9942999267</v>
      </c>
      <c r="H8" s="10">
        <v>1056356.384356977</v>
      </c>
      <c r="I8" s="10">
        <v>1276122.2457093438</v>
      </c>
      <c r="J8" s="10">
        <v>794796.13294755784</v>
      </c>
      <c r="K8" s="10">
        <v>1032645.6797862324</v>
      </c>
      <c r="L8" s="10">
        <v>1038272.6988706714</v>
      </c>
      <c r="M8" s="10">
        <v>659230.44356828928</v>
      </c>
      <c r="N8" s="10">
        <v>1411687.9350886077</v>
      </c>
      <c r="O8" s="10">
        <v>1097553.2555335453</v>
      </c>
      <c r="P8" s="10">
        <v>973365.12312335649</v>
      </c>
      <c r="Q8" s="10">
        <v>1115983.0657662638</v>
      </c>
      <c r="R8" s="10">
        <v>954935.31289063883</v>
      </c>
      <c r="S8" s="10">
        <v>960823.4716342187</v>
      </c>
      <c r="T8" s="10">
        <v>1110094.9070226832</v>
      </c>
      <c r="U8" s="10">
        <v>936167.24230931466</v>
      </c>
      <c r="V8" s="10">
        <v>1134751.1363475847</v>
      </c>
      <c r="W8" s="10">
        <v>391115.28047131229</v>
      </c>
      <c r="X8" s="10">
        <v>1679803.0981855788</v>
      </c>
      <c r="Y8" s="10">
        <v>387933.63822306879</v>
      </c>
      <c r="Z8" s="10">
        <v>1682984.7404338233</v>
      </c>
      <c r="AA8" s="10">
        <v>546145.61408408801</v>
      </c>
      <c r="AB8" s="10">
        <v>1524772.7645728057</v>
      </c>
      <c r="AC8" s="10">
        <v>186036.06461015169</v>
      </c>
      <c r="AD8" s="10">
        <v>1884882.3140467373</v>
      </c>
      <c r="AE8" s="10">
        <v>58082.588679242814</v>
      </c>
      <c r="AF8" s="10">
        <v>71969.514471089118</v>
      </c>
      <c r="AG8" s="10">
        <v>55462.779656997503</v>
      </c>
      <c r="AH8" s="280"/>
    </row>
    <row r="9" spans="1:34">
      <c r="A9" s="301" t="s">
        <v>42</v>
      </c>
      <c r="B9" s="8" t="s">
        <v>5</v>
      </c>
      <c r="C9" s="9">
        <v>520601.39492089453</v>
      </c>
      <c r="D9" s="10">
        <v>2034628.5393437499</v>
      </c>
      <c r="E9" s="10">
        <v>1615974.1552074</v>
      </c>
      <c r="F9" s="10">
        <v>939255.77905724337</v>
      </c>
      <c r="G9" s="10">
        <v>1377838.8671257037</v>
      </c>
      <c r="H9" s="10">
        <v>1177391.0671389392</v>
      </c>
      <c r="I9" s="10">
        <v>1231489.7204259615</v>
      </c>
      <c r="J9" s="10">
        <v>1323740.2138386811</v>
      </c>
      <c r="K9" s="10">
        <v>1673818.9722661783</v>
      </c>
      <c r="L9" s="10">
        <v>881410.96199846605</v>
      </c>
      <c r="M9" s="10">
        <v>741609.95951429731</v>
      </c>
      <c r="N9" s="10">
        <v>1813619.9747503472</v>
      </c>
      <c r="O9" s="10">
        <v>1237786.9969184245</v>
      </c>
      <c r="P9" s="10">
        <v>1317442.9373462184</v>
      </c>
      <c r="Q9" s="10">
        <v>1309931.8981462778</v>
      </c>
      <c r="R9" s="10">
        <v>1245298.0361183656</v>
      </c>
      <c r="S9" s="10">
        <v>1160911.9834136774</v>
      </c>
      <c r="T9" s="10">
        <v>1394317.9508509659</v>
      </c>
      <c r="U9" s="10">
        <v>1066411.7586459771</v>
      </c>
      <c r="V9" s="10">
        <v>1488818.1756186662</v>
      </c>
      <c r="W9" s="10">
        <v>450820.45102507941</v>
      </c>
      <c r="X9" s="10">
        <v>2104409.483239565</v>
      </c>
      <c r="Y9" s="10">
        <v>452906.37991088832</v>
      </c>
      <c r="Z9" s="10">
        <v>2102323.5543537559</v>
      </c>
      <c r="AA9" s="10">
        <v>595273.40039136179</v>
      </c>
      <c r="AB9" s="10">
        <v>1959956.5338732835</v>
      </c>
      <c r="AC9" s="10">
        <v>227917.9163464829</v>
      </c>
      <c r="AD9" s="10">
        <v>2327312.0179181569</v>
      </c>
      <c r="AE9" s="10">
        <v>100496.35660271008</v>
      </c>
      <c r="AF9" s="10">
        <v>75875.747210808215</v>
      </c>
      <c r="AG9" s="10">
        <v>51545.812532964555</v>
      </c>
      <c r="AH9" s="280"/>
    </row>
    <row r="10" spans="1:34">
      <c r="A10" s="301"/>
      <c r="B10" s="8" t="s">
        <v>44</v>
      </c>
      <c r="C10" s="9">
        <v>506936.82817714871</v>
      </c>
      <c r="D10" s="10">
        <v>1913985.8592506466</v>
      </c>
      <c r="E10" s="10">
        <v>1235402.285383411</v>
      </c>
      <c r="F10" s="10">
        <v>1185520.402044405</v>
      </c>
      <c r="G10" s="10">
        <v>1146978.3994423256</v>
      </c>
      <c r="H10" s="10">
        <v>1273944.2879854932</v>
      </c>
      <c r="I10" s="10">
        <v>1216390.7578110106</v>
      </c>
      <c r="J10" s="10">
        <v>1204531.9296168061</v>
      </c>
      <c r="K10" s="10">
        <v>1263696.7132457094</v>
      </c>
      <c r="L10" s="10">
        <v>1157225.9741821066</v>
      </c>
      <c r="M10" s="10">
        <v>644777.05784755689</v>
      </c>
      <c r="N10" s="10">
        <v>1776145.6295802509</v>
      </c>
      <c r="O10" s="10">
        <v>1390901.5092157302</v>
      </c>
      <c r="P10" s="10">
        <v>1030021.1782120847</v>
      </c>
      <c r="Q10" s="10">
        <v>1453918.0195517167</v>
      </c>
      <c r="R10" s="10">
        <v>967004.66787609633</v>
      </c>
      <c r="S10" s="10">
        <v>1078476.9628456964</v>
      </c>
      <c r="T10" s="10">
        <v>1342445.7245821219</v>
      </c>
      <c r="U10" s="10">
        <v>953768.97820890287</v>
      </c>
      <c r="V10" s="10">
        <v>1467153.7092189121</v>
      </c>
      <c r="W10" s="10">
        <v>298758.70598281949</v>
      </c>
      <c r="X10" s="10">
        <v>2122163.9814449665</v>
      </c>
      <c r="Y10" s="10">
        <v>301724.45401218953</v>
      </c>
      <c r="Z10" s="10">
        <v>2119198.2334155967</v>
      </c>
      <c r="AA10" s="10">
        <v>438924.78781141498</v>
      </c>
      <c r="AB10" s="10">
        <v>1981997.8996163784</v>
      </c>
      <c r="AC10" s="10">
        <v>317849.85040327063</v>
      </c>
      <c r="AD10" s="10">
        <v>2103072.8370245188</v>
      </c>
      <c r="AE10" s="10">
        <v>120554.70934333697</v>
      </c>
      <c r="AF10" s="10">
        <v>108989.37343556693</v>
      </c>
      <c r="AG10" s="10">
        <v>87784.585821544082</v>
      </c>
      <c r="AH10" s="280"/>
    </row>
    <row r="11" spans="1:34">
      <c r="A11" s="301"/>
      <c r="B11" s="8" t="s">
        <v>45</v>
      </c>
      <c r="C11" s="9">
        <v>273385.8452653616</v>
      </c>
      <c r="D11" s="10">
        <v>447599.62161190732</v>
      </c>
      <c r="E11" s="10">
        <v>265576.5584595917</v>
      </c>
      <c r="F11" s="10">
        <v>455408.9084176771</v>
      </c>
      <c r="G11" s="10">
        <v>327099.89528694452</v>
      </c>
      <c r="H11" s="10">
        <v>393885.57159032533</v>
      </c>
      <c r="I11" s="10">
        <v>402708.37135413714</v>
      </c>
      <c r="J11" s="10">
        <v>318277.09552313306</v>
      </c>
      <c r="K11" s="10">
        <v>335384.5308345902</v>
      </c>
      <c r="L11" s="10">
        <v>385600.93604267982</v>
      </c>
      <c r="M11" s="10">
        <v>192862.50491871632</v>
      </c>
      <c r="N11" s="10">
        <v>528122.96195855259</v>
      </c>
      <c r="O11" s="10">
        <v>427044.36314135458</v>
      </c>
      <c r="P11" s="10">
        <v>293941.10373591568</v>
      </c>
      <c r="Q11" s="10">
        <v>440803.71734368918</v>
      </c>
      <c r="R11" s="10">
        <v>280181.74953357951</v>
      </c>
      <c r="S11" s="10">
        <v>282171.39850701886</v>
      </c>
      <c r="T11" s="10">
        <v>438814.06837025099</v>
      </c>
      <c r="U11" s="10">
        <v>309120.70499534236</v>
      </c>
      <c r="V11" s="10">
        <v>411864.76188192738</v>
      </c>
      <c r="W11" s="10">
        <v>76265.14628915237</v>
      </c>
      <c r="X11" s="10">
        <v>644720.32058811595</v>
      </c>
      <c r="Y11" s="10">
        <v>92935.277056918378</v>
      </c>
      <c r="Z11" s="10">
        <v>628050.18982035015</v>
      </c>
      <c r="AA11" s="10">
        <v>141160.39505465241</v>
      </c>
      <c r="AB11" s="10">
        <v>579825.07182261685</v>
      </c>
      <c r="AC11" s="10">
        <v>113854.86123021362</v>
      </c>
      <c r="AD11" s="10">
        <v>607130.60564705508</v>
      </c>
      <c r="AE11" s="10">
        <v>40197.874421034336</v>
      </c>
      <c r="AF11" s="10">
        <v>43648.356645653257</v>
      </c>
      <c r="AG11" s="10">
        <v>30008.630163526152</v>
      </c>
      <c r="AH11" s="280"/>
    </row>
    <row r="12" spans="1:34">
      <c r="A12" s="302"/>
      <c r="B12" s="11" t="s">
        <v>14</v>
      </c>
      <c r="C12" s="12">
        <v>1300924.0683634095</v>
      </c>
      <c r="D12" s="13">
        <v>4396214.020206308</v>
      </c>
      <c r="E12" s="13">
        <v>3116952.9990503932</v>
      </c>
      <c r="F12" s="13">
        <v>2580185.0895193182</v>
      </c>
      <c r="G12" s="13">
        <v>2851917.1618549675</v>
      </c>
      <c r="H12" s="13">
        <v>2845220.9267147454</v>
      </c>
      <c r="I12" s="13">
        <v>2850588.8495910983</v>
      </c>
      <c r="J12" s="13">
        <v>2846549.2389786164</v>
      </c>
      <c r="K12" s="13">
        <v>3272900.2163464776</v>
      </c>
      <c r="L12" s="13">
        <v>2424237.8722232296</v>
      </c>
      <c r="M12" s="13">
        <v>1579249.5222805615</v>
      </c>
      <c r="N12" s="13">
        <v>4117888.5662891702</v>
      </c>
      <c r="O12" s="13">
        <v>3055732.8692755066</v>
      </c>
      <c r="P12" s="13">
        <v>2641405.2192942053</v>
      </c>
      <c r="Q12" s="13">
        <v>3204653.6350416951</v>
      </c>
      <c r="R12" s="13">
        <v>2492484.4535280177</v>
      </c>
      <c r="S12" s="13">
        <v>2521560.344766384</v>
      </c>
      <c r="T12" s="13">
        <v>3175577.7438033293</v>
      </c>
      <c r="U12" s="13">
        <v>2329301.4418502054</v>
      </c>
      <c r="V12" s="13">
        <v>3367836.6467195</v>
      </c>
      <c r="W12" s="13">
        <v>825844.30329705274</v>
      </c>
      <c r="X12" s="13">
        <v>4871293.7852726448</v>
      </c>
      <c r="Y12" s="13">
        <v>847566.11097999802</v>
      </c>
      <c r="Z12" s="13">
        <v>4849571.9775896948</v>
      </c>
      <c r="AA12" s="13">
        <v>1175358.5832574295</v>
      </c>
      <c r="AB12" s="13">
        <v>4521779.5053122723</v>
      </c>
      <c r="AC12" s="13">
        <v>659622.62797996856</v>
      </c>
      <c r="AD12" s="13">
        <v>5037515.4605897218</v>
      </c>
      <c r="AE12" s="13">
        <v>261248.94036708132</v>
      </c>
      <c r="AF12" s="13">
        <v>228513.47729202796</v>
      </c>
      <c r="AG12" s="13">
        <v>169339.02851803467</v>
      </c>
      <c r="AH12" s="280"/>
    </row>
    <row r="14" spans="1:34">
      <c r="C14" s="303"/>
      <c r="D14" s="303"/>
    </row>
    <row r="15" spans="1:34">
      <c r="C15" t="str">
        <f>+C1</f>
        <v xml:space="preserve"> 1. I lavori  richiedono  formazione inferiore </v>
      </c>
      <c r="D15" t="str">
        <f>+E1</f>
        <v xml:space="preserve"> 2. I lavori  richiedono una formazione superiore</v>
      </c>
      <c r="E15" t="str">
        <f>+G1</f>
        <v xml:space="preserve"> 3. La distanza dai luoghi dove c'e' il lavoro / necessita' di trasferirsi</v>
      </c>
      <c r="F15" t="str">
        <f>+I1</f>
        <v xml:space="preserve">  4. Mancanza d'esperienza lavorativa precedente</v>
      </c>
      <c r="G15" t="str">
        <f>+K1</f>
        <v xml:space="preserve">  5. E' stato penalizzato dall'eta'</v>
      </c>
      <c r="H15" t="str">
        <f>+M1</f>
        <v xml:space="preserve"> 6. E' stato penalizzato dall'essere una donna / un uomo</v>
      </c>
      <c r="I15" t="str">
        <f>+O1</f>
        <v xml:space="preserve"> 7. Offerta economica non soddisfacente</v>
      </c>
      <c r="J15" t="str">
        <f>+Q1</f>
        <v xml:space="preserve"> 8. Offerte contrattuali non soddisfacenti (durate brevi, senza contratto)</v>
      </c>
      <c r="K15" t="str">
        <f>+S1</f>
        <v xml:space="preserve"> 9.Mancanza di offerte di lavoro con orari flessibili o ridotti (part-time)</v>
      </c>
      <c r="L15" t="str">
        <f>+U1</f>
        <v xml:space="preserve">  10.Servizi di informazione e orientamento carenti</v>
      </c>
      <c r="M15" t="str">
        <f>+W1</f>
        <v xml:space="preserve">  11.Caratteristiche culturali, usanze o abbigliamento non tradizionale, tratti somatici particolari</v>
      </c>
      <c r="N15" t="str">
        <f>+Y1</f>
        <v xml:space="preserve"> 12.Ostacoli burocratici (permesso di soggiorno, possesso di titoli o documenti in ordine)</v>
      </c>
      <c r="V15" t="s">
        <v>376</v>
      </c>
      <c r="W15" t="s">
        <v>377</v>
      </c>
      <c r="X15" t="s">
        <v>378</v>
      </c>
    </row>
    <row r="16" spans="1:34">
      <c r="A16" s="300" t="s">
        <v>370</v>
      </c>
      <c r="B16" t="str">
        <f>+B4</f>
        <v>Disponibile per qualunque tipo di lavoro</v>
      </c>
      <c r="C16" s="14">
        <f>+C4/(C4+D4)</f>
        <v>0.20210894433445573</v>
      </c>
      <c r="D16" s="14">
        <f>+E4/(E4+F4)</f>
        <v>0.57334926111601503</v>
      </c>
      <c r="E16" s="14">
        <f>+G4/(G4+H4)</f>
        <v>0.54621576501152813</v>
      </c>
      <c r="F16" s="14">
        <f>+I4/(I4+J4)</f>
        <v>0.52904644432277936</v>
      </c>
      <c r="G16" s="14">
        <f>+K4/(K4+L4)</f>
        <v>0.63725306835300832</v>
      </c>
      <c r="H16" s="14">
        <f>+M4/(M4+N4)</f>
        <v>0.28348602967118336</v>
      </c>
      <c r="I16" s="14">
        <f>+O4/(O4+P4)</f>
        <v>0.54600545155200386</v>
      </c>
      <c r="J16" s="14">
        <f>+Q4/(Q4+R4)</f>
        <v>0.60554782054737866</v>
      </c>
      <c r="K16" s="14">
        <f>+S4/(S4+T4)</f>
        <v>0.45258922651794237</v>
      </c>
      <c r="L16" s="14">
        <f>+U4/(U4+V4)</f>
        <v>0.44361839885387155</v>
      </c>
      <c r="M16" s="14">
        <f>+W4/(W4+X4)</f>
        <v>0.14071586611759976</v>
      </c>
      <c r="N16" s="14">
        <f>+Y4/(Y4+Z4)</f>
        <v>0.14681440629209788</v>
      </c>
      <c r="O16" s="15"/>
      <c r="Q16" s="14"/>
      <c r="T16" t="s">
        <v>370</v>
      </c>
      <c r="U16" t="s">
        <v>371</v>
      </c>
      <c r="V16" s="14">
        <f>+AC4/(AC4+AD4)</f>
        <v>9.9998594058496745E-2</v>
      </c>
      <c r="W16" s="14">
        <f>+AE4/(AE4+AF4+AG4)</f>
        <v>0.4822333547067818</v>
      </c>
      <c r="X16" s="16">
        <f>+E26</f>
        <v>0.22898932057725097</v>
      </c>
    </row>
    <row r="17" spans="1:24">
      <c r="A17" s="301"/>
      <c r="B17" t="str">
        <f t="shared" ref="B17" si="0">+B5</f>
        <v>Disponibile per impiego soddisfacente/congruo</v>
      </c>
      <c r="C17" s="14">
        <f t="shared" ref="C17" si="1">+C5/(C5+D5)</f>
        <v>0.24686987404105482</v>
      </c>
      <c r="D17" s="14">
        <f t="shared" ref="D17" si="2">+E5/(E5+F5)</f>
        <v>0.55132680265155887</v>
      </c>
      <c r="E17" s="14">
        <f t="shared" ref="E17" si="3">+G5/(G5+H5)</f>
        <v>0.49163229952054222</v>
      </c>
      <c r="F17" s="14">
        <f t="shared" ref="F17" si="4">+I5/(I5+J5)</f>
        <v>0.47530763347269039</v>
      </c>
      <c r="G17" s="14">
        <f t="shared" ref="G17" si="5">+K5/(K5+L5)</f>
        <v>0.57832800760857961</v>
      </c>
      <c r="H17" s="14">
        <f t="shared" ref="H17" si="6">+M5/(M5+N5)</f>
        <v>0.27838621388335028</v>
      </c>
      <c r="I17" s="14">
        <f t="shared" ref="I17" si="7">+O5/(O5+P5)</f>
        <v>0.58292420424836489</v>
      </c>
      <c r="J17" s="14">
        <f t="shared" ref="J17" si="8">+Q5/(Q5+R5)</f>
        <v>0.5714690025732142</v>
      </c>
      <c r="K17" s="14">
        <f t="shared" ref="K17" si="9">+S5/(S5+T5)</f>
        <v>0.43905701462309682</v>
      </c>
      <c r="L17" s="14">
        <f t="shared" ref="L17" si="10">+U5/(U5+V5)</f>
        <v>0.40488788459426689</v>
      </c>
      <c r="M17" s="14">
        <f t="shared" ref="M17" si="11">+W5/(W5+X5)</f>
        <v>0.13846571156879903</v>
      </c>
      <c r="N17" s="14">
        <f t="shared" ref="N17" si="12">+Y5/(Y5+Z5)</f>
        <v>0.13708071916411393</v>
      </c>
      <c r="O17" s="304"/>
      <c r="Q17" s="14"/>
      <c r="U17" t="s">
        <v>379</v>
      </c>
      <c r="V17" s="14">
        <f>+AC5/(AC5+AD5)</f>
        <v>0.13877757379110056</v>
      </c>
      <c r="W17" s="14">
        <f>+AE5/(AE5+AF5+AG5)</f>
        <v>0.35050834741045506</v>
      </c>
      <c r="X17" s="16">
        <f t="shared" ref="X17:X23" si="13">+E27</f>
        <v>0.26542327352222583</v>
      </c>
    </row>
    <row r="18" spans="1:24">
      <c r="A18" s="301" t="s">
        <v>374</v>
      </c>
      <c r="B18" t="s">
        <v>380</v>
      </c>
      <c r="C18" s="14">
        <f t="shared" ref="C18:C23" si="14">+C7/(C7+D7)</f>
        <v>0.20109116197937324</v>
      </c>
      <c r="D18" s="14">
        <f>+E7/(E7+F7)</f>
        <v>0.54850946956779012</v>
      </c>
      <c r="E18" s="14">
        <f>+G7/(G7+H7)</f>
        <v>0.50668611240856465</v>
      </c>
      <c r="F18" s="14">
        <f>+I7/(I7+J7)</f>
        <v>0.43418952237718084</v>
      </c>
      <c r="G18" s="14">
        <f>+K7/(K7+L7)</f>
        <v>0.61779338147552443</v>
      </c>
      <c r="H18" s="14">
        <f>+M7/(M7+N7)</f>
        <v>0.25371299929710989</v>
      </c>
      <c r="I18" s="14">
        <f>+O7/(O7+P7)</f>
        <v>0.54000578298909552</v>
      </c>
      <c r="J18" s="14">
        <f>+Q7/(Q7+R7)</f>
        <v>0.5759911798961671</v>
      </c>
      <c r="K18" s="14">
        <f>+S7/(S7+T7)</f>
        <v>0.43040328440818304</v>
      </c>
      <c r="L18" s="14">
        <f>+U7/(U7+V7)</f>
        <v>0.38418361571764709</v>
      </c>
      <c r="M18" s="14">
        <f>+W7/(W7+X7)</f>
        <v>0.11988490979665112</v>
      </c>
      <c r="N18" s="14">
        <f>+Y7/(Y7+Z7)</f>
        <v>0.12675251626382456</v>
      </c>
      <c r="O18" s="305"/>
      <c r="Q18" s="14"/>
      <c r="T18" t="s">
        <v>374</v>
      </c>
      <c r="U18" t="s">
        <v>380</v>
      </c>
      <c r="V18" s="14">
        <f t="shared" ref="V18:V23" si="15">+AC7/(AC7+AD7)</f>
        <v>0.13060062579087314</v>
      </c>
      <c r="W18" s="14">
        <f t="shared" ref="W18:W23" si="16">+AE7/(AE7+AF7+AG7)</f>
        <v>0.42899517723265679</v>
      </c>
      <c r="X18" s="16">
        <f t="shared" si="13"/>
        <v>0.15827858658642566</v>
      </c>
    </row>
    <row r="19" spans="1:24">
      <c r="A19" s="301"/>
      <c r="B19" t="s">
        <v>381</v>
      </c>
      <c r="C19" s="14">
        <f t="shared" si="14"/>
        <v>0.27607236441415184</v>
      </c>
      <c r="D19" s="14">
        <f>+E8/(E8+F8)</f>
        <v>0.54465553111821807</v>
      </c>
      <c r="E19" s="14">
        <f>+G8/(G8+H8)</f>
        <v>0.48990921359147044</v>
      </c>
      <c r="F19" s="14">
        <f>+I8/(I8+J8)</f>
        <v>0.61621078786165173</v>
      </c>
      <c r="G19" s="14">
        <f>+K8/(K8+L8)</f>
        <v>0.49864141939575418</v>
      </c>
      <c r="H19" s="14">
        <f>+M8/(M8+N8)</f>
        <v>0.31832758372439379</v>
      </c>
      <c r="I19" s="14">
        <f>+O8/(O8+P8)</f>
        <v>0.52998383077046507</v>
      </c>
      <c r="J19" s="14">
        <f>+Q8/(Q8+R8)</f>
        <v>0.53888317244547146</v>
      </c>
      <c r="K19" s="14">
        <f>+S8/(S8+T8)</f>
        <v>0.46396008724272497</v>
      </c>
      <c r="L19" s="14">
        <f>+U8/(U8+V8)</f>
        <v>0.45205414754997197</v>
      </c>
      <c r="M19" s="14">
        <f>+W8/(W8+X8)</f>
        <v>0.18886078973569825</v>
      </c>
      <c r="N19" s="14">
        <f>+Y8/(Y8+Z8)</f>
        <v>0.18732444611103685</v>
      </c>
      <c r="O19" s="305"/>
      <c r="Q19" s="14"/>
      <c r="U19" t="s">
        <v>381</v>
      </c>
      <c r="V19" s="14">
        <f t="shared" si="15"/>
        <v>8.9832639725186514E-2</v>
      </c>
      <c r="W19" s="14">
        <f t="shared" si="16"/>
        <v>0.31308856626649068</v>
      </c>
      <c r="X19" s="16">
        <f t="shared" si="13"/>
        <v>0.24045498261341813</v>
      </c>
    </row>
    <row r="20" spans="1:24">
      <c r="A20" s="301" t="s">
        <v>42</v>
      </c>
      <c r="B20" t="str">
        <f>+B9</f>
        <v>Media</v>
      </c>
      <c r="C20" s="14">
        <f t="shared" si="14"/>
        <v>0.20373954920448892</v>
      </c>
      <c r="D20" s="14">
        <f>+E9/(E9+F9)</f>
        <v>0.63241829376597891</v>
      </c>
      <c r="E20" s="14">
        <f>+G9/(G9+H9)</f>
        <v>0.53922304550734101</v>
      </c>
      <c r="F20" s="14">
        <f>+I9/(I9+J9)</f>
        <v>0.48194869037504684</v>
      </c>
      <c r="G20" s="14">
        <f>+K9/(K9+L9)</f>
        <v>0.65505610662309244</v>
      </c>
      <c r="H20" s="14">
        <f>+M9/(M9+N9)</f>
        <v>0.29023218207081669</v>
      </c>
      <c r="I20" s="14">
        <f>+O9/(O9+P9)</f>
        <v>0.48441315606090107</v>
      </c>
      <c r="J20" s="14">
        <f>+Q9/(Q9+R9)</f>
        <v>0.51264736710407099</v>
      </c>
      <c r="K20" s="14">
        <f>+S9/(S9+T9)</f>
        <v>0.45432779565012826</v>
      </c>
      <c r="L20" s="14">
        <f>+U9/(U9+V9)</f>
        <v>0.41734473455629523</v>
      </c>
      <c r="M20" s="14">
        <f>+W9/(W9+X9)</f>
        <v>0.17643048282260301</v>
      </c>
      <c r="N20" s="14">
        <f>+Y9/(Y9+Z9)</f>
        <v>0.1772468198801169</v>
      </c>
      <c r="O20" s="305"/>
      <c r="Q20" s="14"/>
      <c r="T20" t="s">
        <v>42</v>
      </c>
      <c r="U20" t="s">
        <v>382</v>
      </c>
      <c r="V20" s="14">
        <f t="shared" si="15"/>
        <v>8.9196636784107872E-2</v>
      </c>
      <c r="W20" s="14">
        <f t="shared" si="16"/>
        <v>0.44093223654227609</v>
      </c>
      <c r="X20" s="16">
        <f t="shared" si="13"/>
        <v>0.29896673958282682</v>
      </c>
    </row>
    <row r="21" spans="1:24">
      <c r="A21" s="301"/>
      <c r="B21" t="str">
        <f>+B10</f>
        <v>Diploma</v>
      </c>
      <c r="C21" s="14">
        <f t="shared" si="14"/>
        <v>0.20939818971078489</v>
      </c>
      <c r="D21" s="14">
        <f>+E10/(E10+F10)</f>
        <v>0.51030224624645171</v>
      </c>
      <c r="E21" s="14">
        <f>+G10/(G10+H10)</f>
        <v>0.47377737645185475</v>
      </c>
      <c r="F21" s="14">
        <f>+I10/(I10+J10)</f>
        <v>0.50244923727961011</v>
      </c>
      <c r="G21" s="14">
        <f>+K10/(K10+L10)</f>
        <v>0.52198970244207299</v>
      </c>
      <c r="H21" s="14">
        <f>+M10/(M10+N10)</f>
        <v>0.26633525357747895</v>
      </c>
      <c r="I21" s="14">
        <f>+O10/(O10+P10)</f>
        <v>0.57453363398958313</v>
      </c>
      <c r="J21" s="14">
        <f>+Q10/(Q10+R10)</f>
        <v>0.60056358970161017</v>
      </c>
      <c r="K21" s="14">
        <f>+S10/(S10+T10)</f>
        <v>0.445481786116663</v>
      </c>
      <c r="L21" s="14">
        <f>+U10/(U10+V10)</f>
        <v>0.39396920156184934</v>
      </c>
      <c r="M21" s="14">
        <f>+W10/(W10+X10)</f>
        <v>0.1234069586502362</v>
      </c>
      <c r="N21" s="14">
        <f>+Y10/(Y10+Z10)</f>
        <v>0.1246320072834584</v>
      </c>
      <c r="O21" s="305"/>
      <c r="Q21" s="14"/>
      <c r="U21" t="s">
        <v>44</v>
      </c>
      <c r="V21" s="14">
        <f t="shared" si="15"/>
        <v>0.131292854602054</v>
      </c>
      <c r="W21" s="14">
        <f t="shared" si="16"/>
        <v>0.3799048786705394</v>
      </c>
      <c r="X21" s="16">
        <f t="shared" si="13"/>
        <v>0.22615954620524062</v>
      </c>
    </row>
    <row r="22" spans="1:24">
      <c r="A22" s="301"/>
      <c r="B22" t="str">
        <f>+B11</f>
        <v xml:space="preserve">Laurea </v>
      </c>
      <c r="C22" s="14">
        <f t="shared" si="14"/>
        <v>0.37918357279717435</v>
      </c>
      <c r="D22" s="14">
        <f>+E11/(E11+F11)</f>
        <v>0.3683521661121083</v>
      </c>
      <c r="E22" s="14">
        <f>+G11/(G11+H11)</f>
        <v>0.45368445040047567</v>
      </c>
      <c r="F22" s="14">
        <f>+I11/(I11+J11)</f>
        <v>0.55855268913858447</v>
      </c>
      <c r="G22" s="14">
        <f>+K11/(K11+L11)</f>
        <v>0.46517516127919556</v>
      </c>
      <c r="H22" s="14">
        <f>+M11/(M11+N11)</f>
        <v>0.26749846394829857</v>
      </c>
      <c r="I22" s="14">
        <f>+O11/(O11+P11)</f>
        <v>0.59230647878516562</v>
      </c>
      <c r="J22" s="14">
        <f>+Q11/(Q11+R11)</f>
        <v>0.61139057247977235</v>
      </c>
      <c r="K22" s="14">
        <f>+S11/(S11+T11)</f>
        <v>0.39136905176349646</v>
      </c>
      <c r="L22" s="14">
        <f>+U11/(U11+V11)</f>
        <v>0.42874748409868102</v>
      </c>
      <c r="M22" s="14">
        <f>+W11/(W11+X11)</f>
        <v>0.10577903410379673</v>
      </c>
      <c r="N22" s="14">
        <f>+Y11/(Y11+Z11)</f>
        <v>0.12890034726974395</v>
      </c>
      <c r="O22" s="305"/>
      <c r="Q22" s="14"/>
      <c r="U22" t="s">
        <v>45</v>
      </c>
      <c r="V22" s="14">
        <f t="shared" si="15"/>
        <v>0.15791561197945034</v>
      </c>
      <c r="W22" s="14">
        <f t="shared" si="16"/>
        <v>0.35306243393292197</v>
      </c>
      <c r="X22" s="16">
        <f t="shared" si="13"/>
        <v>0.27663616467024799</v>
      </c>
    </row>
    <row r="23" spans="1:24">
      <c r="A23" s="302"/>
      <c r="B23" t="str">
        <f>+B12</f>
        <v>Totale</v>
      </c>
      <c r="C23" s="14">
        <f t="shared" si="14"/>
        <v>0.22834694334923697</v>
      </c>
      <c r="D23" s="14">
        <f t="shared" ref="D23" si="17">+E12/(E12+F12)</f>
        <v>0.5471085570672759</v>
      </c>
      <c r="E23" s="14">
        <f t="shared" ref="E23" si="18">+G12/(G12+H12)</f>
        <v>0.50058768411754462</v>
      </c>
      <c r="F23" s="14">
        <f t="shared" ref="F23" si="19">+I12/(I12+J12)</f>
        <v>0.50035452981388906</v>
      </c>
      <c r="G23" s="14">
        <f t="shared" ref="G23" si="20">+K12/(K12+L12)</f>
        <v>0.57448146165053804</v>
      </c>
      <c r="H23" s="14">
        <f t="shared" ref="H23" si="21">+M12/(M12+N12)</f>
        <v>0.27720049922065915</v>
      </c>
      <c r="I23" s="14">
        <f t="shared" ref="I23" si="22">+O12/(O12+P12)</f>
        <v>0.53636278808236859</v>
      </c>
      <c r="J23" s="14">
        <f t="shared" ref="J23" si="23">+Q12/(Q12+R12)</f>
        <v>0.56250236262857289</v>
      </c>
      <c r="K23" s="14">
        <f t="shared" ref="K23" si="24">+S12/(S12+T12)</f>
        <v>0.44260123338513468</v>
      </c>
      <c r="L23" s="14">
        <f t="shared" ref="L23" si="25">+U12/(U12+V12)</f>
        <v>0.40885465748557764</v>
      </c>
      <c r="M23" s="14">
        <f t="shared" ref="M23" si="26">+W12/(W12+X12)</f>
        <v>0.14495774728612662</v>
      </c>
      <c r="N23" s="14">
        <f t="shared" ref="N23" si="27">+Y12/(Y12+Z12)</f>
        <v>0.14877050508578868</v>
      </c>
      <c r="O23" s="305"/>
      <c r="Q23" s="14"/>
      <c r="U23" t="s">
        <v>14</v>
      </c>
      <c r="V23" s="14">
        <f t="shared" si="15"/>
        <v>0.1157814007182634</v>
      </c>
      <c r="W23" s="14">
        <f t="shared" si="16"/>
        <v>0.39637136571669201</v>
      </c>
      <c r="X23" s="16">
        <f t="shared" si="13"/>
        <v>0.26356916023856819</v>
      </c>
    </row>
    <row r="24" spans="1:24">
      <c r="O24" s="306"/>
    </row>
    <row r="25" spans="1:24">
      <c r="C25" t="s">
        <v>376</v>
      </c>
      <c r="D25" t="s">
        <v>377</v>
      </c>
      <c r="E25" t="s">
        <v>383</v>
      </c>
      <c r="F25" s="225" t="s">
        <v>384</v>
      </c>
      <c r="G25" t="s">
        <v>385</v>
      </c>
      <c r="I25" t="s">
        <v>384</v>
      </c>
    </row>
    <row r="26" spans="1:24" ht="21.75" customHeight="1">
      <c r="A26" s="300"/>
      <c r="B26" s="8" t="s">
        <v>386</v>
      </c>
      <c r="C26" s="14">
        <v>9.9998594058496745E-2</v>
      </c>
      <c r="D26" s="14">
        <v>0.4822333547067818</v>
      </c>
      <c r="E26" s="14">
        <f>+AG4/(AG4+AF4+AE4)</f>
        <v>0.22898932057725097</v>
      </c>
      <c r="F26" s="225">
        <v>10.000140596127025</v>
      </c>
      <c r="G26" s="225">
        <f>+F26*(1/D26)</f>
        <v>20.737140014314299</v>
      </c>
      <c r="H26" s="162">
        <f t="shared" ref="H26:H33" si="28">+C26/F26</f>
        <v>9.9997188136760201E-3</v>
      </c>
      <c r="I26" s="224">
        <v>10.000140596127025</v>
      </c>
    </row>
    <row r="27" spans="1:24" ht="23.25" customHeight="1">
      <c r="A27" s="301"/>
      <c r="B27" s="8" t="s">
        <v>379</v>
      </c>
      <c r="C27" s="14">
        <v>0.13877757379110056</v>
      </c>
      <c r="D27" s="14">
        <v>0.35050834741045506</v>
      </c>
      <c r="E27" s="14">
        <f t="shared" ref="E27:E33" si="29">+AG5/(AG5+AF5+AE5)</f>
        <v>0.26542327352222583</v>
      </c>
      <c r="F27" s="225">
        <v>7.2057752033140625</v>
      </c>
      <c r="G27" s="225">
        <f t="shared" ref="G27:G33" si="30">+F27*(1/D27)</f>
        <v>20.558070175931928</v>
      </c>
      <c r="H27" s="162">
        <f t="shared" si="28"/>
        <v>1.9259214987344363E-2</v>
      </c>
      <c r="I27" s="224">
        <v>7.2057752033140625</v>
      </c>
    </row>
    <row r="28" spans="1:24">
      <c r="A28" s="301"/>
      <c r="B28" t="s">
        <v>380</v>
      </c>
      <c r="C28" s="14">
        <v>0.13060062579087314</v>
      </c>
      <c r="D28" s="14">
        <v>0.42899517723265679</v>
      </c>
      <c r="E28" s="14">
        <f t="shared" si="29"/>
        <v>0.15827858658642566</v>
      </c>
      <c r="F28" s="225">
        <v>7.6569311513198253</v>
      </c>
      <c r="G28" s="225">
        <f t="shared" si="30"/>
        <v>17.848525013061497</v>
      </c>
      <c r="H28" s="162">
        <f t="shared" si="28"/>
        <v>1.7056523456967679E-2</v>
      </c>
      <c r="I28" s="224">
        <v>7.6569311513198253</v>
      </c>
    </row>
    <row r="29" spans="1:24">
      <c r="A29" s="301"/>
      <c r="B29" t="s">
        <v>381</v>
      </c>
      <c r="C29" s="14">
        <v>8.9832639725186514E-2</v>
      </c>
      <c r="D29" s="14">
        <v>0.31308856626649068</v>
      </c>
      <c r="E29" s="14">
        <f t="shared" si="29"/>
        <v>0.24045498261341813</v>
      </c>
      <c r="F29" s="225">
        <v>11.131811366772387</v>
      </c>
      <c r="G29" s="225">
        <f t="shared" si="30"/>
        <v>35.554831974596468</v>
      </c>
      <c r="H29" s="162">
        <f t="shared" si="28"/>
        <v>8.0699031599951593E-3</v>
      </c>
      <c r="I29" s="224">
        <v>11.131811366772387</v>
      </c>
    </row>
    <row r="30" spans="1:24">
      <c r="A30" s="301"/>
      <c r="B30" t="s">
        <v>382</v>
      </c>
      <c r="C30" s="14">
        <v>8.9196636784107872E-2</v>
      </c>
      <c r="D30" s="14">
        <v>0.44093223654227609</v>
      </c>
      <c r="E30" s="14">
        <f t="shared" si="29"/>
        <v>0.29896673958282682</v>
      </c>
      <c r="F30" s="225">
        <v>11.211185040758954</v>
      </c>
      <c r="G30" s="225">
        <f t="shared" si="30"/>
        <v>25.426095240110751</v>
      </c>
      <c r="H30" s="162">
        <f t="shared" si="28"/>
        <v>7.9560400135960645E-3</v>
      </c>
      <c r="I30" s="224">
        <v>11.211185040758954</v>
      </c>
    </row>
    <row r="31" spans="1:24">
      <c r="A31" s="301"/>
      <c r="B31" t="s">
        <v>44</v>
      </c>
      <c r="C31" s="14">
        <v>0.131292854602054</v>
      </c>
      <c r="D31" s="14">
        <v>0.3799048786705394</v>
      </c>
      <c r="E31" s="14">
        <f t="shared" si="29"/>
        <v>0.22615954620524062</v>
      </c>
      <c r="F31" s="225">
        <v>7.616560726255666</v>
      </c>
      <c r="G31" s="225">
        <f t="shared" si="30"/>
        <v>20.048599409698262</v>
      </c>
      <c r="H31" s="162">
        <f t="shared" si="28"/>
        <v>1.7237813669556092E-2</v>
      </c>
      <c r="I31" s="224">
        <v>7.616560726255666</v>
      </c>
    </row>
    <row r="32" spans="1:24">
      <c r="A32" s="301"/>
      <c r="B32" t="s">
        <v>45</v>
      </c>
      <c r="C32" s="14">
        <v>0.15791561197945034</v>
      </c>
      <c r="D32" s="14">
        <v>0.35306243393292197</v>
      </c>
      <c r="E32" s="14">
        <f t="shared" si="29"/>
        <v>0.27663616467024799</v>
      </c>
      <c r="F32" s="225">
        <v>6.3324961190672564</v>
      </c>
      <c r="G32" s="225">
        <f t="shared" si="30"/>
        <v>17.935910225641173</v>
      </c>
      <c r="H32" s="162">
        <f t="shared" si="28"/>
        <v>2.4937340506844319E-2</v>
      </c>
      <c r="I32" s="224">
        <v>6.3324961190672564</v>
      </c>
    </row>
    <row r="33" spans="1:9">
      <c r="A33" s="302"/>
      <c r="B33" t="s">
        <v>14</v>
      </c>
      <c r="C33" s="14">
        <v>0.1157814007182634</v>
      </c>
      <c r="D33" s="14">
        <v>0.39637136571669201</v>
      </c>
      <c r="E33" s="14">
        <f t="shared" si="29"/>
        <v>0.26356916023856819</v>
      </c>
      <c r="F33" s="225">
        <v>8.6369658148578576</v>
      </c>
      <c r="G33" s="225">
        <f t="shared" si="30"/>
        <v>21.790085162284811</v>
      </c>
      <c r="H33" s="162">
        <f t="shared" si="28"/>
        <v>1.3405332752283085E-2</v>
      </c>
      <c r="I33" s="224">
        <v>8.6369658148578576</v>
      </c>
    </row>
  </sheetData>
  <mergeCells count="29">
    <mergeCell ref="A7:A8"/>
    <mergeCell ref="M1:N1"/>
    <mergeCell ref="O1:P1"/>
    <mergeCell ref="Q1:R1"/>
    <mergeCell ref="S1:T1"/>
    <mergeCell ref="A1:B3"/>
    <mergeCell ref="C1:D1"/>
    <mergeCell ref="E1:F1"/>
    <mergeCell ref="G1:H1"/>
    <mergeCell ref="I1:J1"/>
    <mergeCell ref="K1:L1"/>
    <mergeCell ref="Y1:Z1"/>
    <mergeCell ref="AA1:AB1"/>
    <mergeCell ref="AC1:AD1"/>
    <mergeCell ref="AE1:AG1"/>
    <mergeCell ref="A4:A6"/>
    <mergeCell ref="U1:V1"/>
    <mergeCell ref="W1:X1"/>
    <mergeCell ref="O17:O18"/>
    <mergeCell ref="A18:A19"/>
    <mergeCell ref="O19:O20"/>
    <mergeCell ref="A20:A23"/>
    <mergeCell ref="O21:O24"/>
    <mergeCell ref="A26:A27"/>
    <mergeCell ref="A28:A29"/>
    <mergeCell ref="A30:A33"/>
    <mergeCell ref="A9:A12"/>
    <mergeCell ref="C14:D14"/>
    <mergeCell ref="A16:A1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A22CF-E805-4508-8FF3-617C2BB60E0E}">
  <dimension ref="H29"/>
  <sheetViews>
    <sheetView tabSelected="1" workbookViewId="0">
      <selection activeCell="S25" sqref="S25"/>
    </sheetView>
  </sheetViews>
  <sheetFormatPr defaultRowHeight="15"/>
  <sheetData>
    <row r="29" spans="8:8">
      <c r="H29" t="s">
        <v>387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1C651-6536-47E0-BF26-DD4AD10EB30B}">
  <dimension ref="D3:F10"/>
  <sheetViews>
    <sheetView workbookViewId="0">
      <selection activeCell="I40" sqref="I40"/>
    </sheetView>
  </sheetViews>
  <sheetFormatPr defaultRowHeight="15"/>
  <sheetData>
    <row r="3" spans="4:6">
      <c r="D3" t="s">
        <v>388</v>
      </c>
    </row>
    <row r="4" spans="4:6">
      <c r="E4" t="s">
        <v>389</v>
      </c>
      <c r="F4" t="s">
        <v>390</v>
      </c>
    </row>
    <row r="5" spans="4:6">
      <c r="D5" t="s">
        <v>391</v>
      </c>
      <c r="E5">
        <v>64.7</v>
      </c>
      <c r="F5" s="155">
        <v>11.96</v>
      </c>
    </row>
    <row r="6" spans="4:6">
      <c r="D6" t="s">
        <v>392</v>
      </c>
      <c r="E6">
        <v>62.5</v>
      </c>
      <c r="F6" s="155">
        <v>6.67</v>
      </c>
    </row>
    <row r="7" spans="4:6">
      <c r="D7" t="s">
        <v>393</v>
      </c>
      <c r="E7">
        <v>61.2</v>
      </c>
      <c r="F7" s="155">
        <v>10.57</v>
      </c>
    </row>
    <row r="8" spans="4:6">
      <c r="D8" t="s">
        <v>394</v>
      </c>
      <c r="E8">
        <v>57.6</v>
      </c>
      <c r="F8" s="155">
        <v>10.37</v>
      </c>
    </row>
    <row r="9" spans="4:6">
      <c r="D9" t="s">
        <v>395</v>
      </c>
      <c r="E9">
        <v>50.7</v>
      </c>
      <c r="F9" s="155">
        <v>9.82</v>
      </c>
    </row>
    <row r="10" spans="4:6">
      <c r="D10" t="s">
        <v>396</v>
      </c>
      <c r="E10">
        <v>60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042B-C727-4BE9-B92B-736C888EE0D7}">
  <dimension ref="A1:W82"/>
  <sheetViews>
    <sheetView topLeftCell="A42" workbookViewId="0">
      <selection activeCell="C71" sqref="C71"/>
    </sheetView>
  </sheetViews>
  <sheetFormatPr defaultColWidth="9.140625" defaultRowHeight="11.25"/>
  <cols>
    <col min="1" max="1" width="9.140625" style="60"/>
    <col min="2" max="2" width="28" style="60" customWidth="1"/>
    <col min="3" max="3" width="9.140625" style="61"/>
    <col min="4" max="16384" width="9.140625" style="60"/>
  </cols>
  <sheetData>
    <row r="1" spans="1:23">
      <c r="A1" s="109" t="s">
        <v>349</v>
      </c>
      <c r="B1" s="109"/>
      <c r="C1" s="110"/>
      <c r="I1" s="103"/>
      <c r="O1" s="321" t="s">
        <v>397</v>
      </c>
      <c r="P1" s="322"/>
      <c r="Q1" s="322"/>
      <c r="R1" s="322"/>
      <c r="S1" s="322"/>
      <c r="T1" s="322"/>
    </row>
    <row r="2" spans="1:23" ht="11.25" customHeight="1">
      <c r="A2" s="109"/>
      <c r="B2" s="109"/>
      <c r="D2" s="107"/>
      <c r="E2" s="106"/>
      <c r="F2" s="106"/>
      <c r="G2" s="106"/>
      <c r="H2" s="108"/>
      <c r="J2" s="106"/>
      <c r="K2" s="106"/>
      <c r="L2" s="106"/>
      <c r="O2" s="321" t="s">
        <v>398</v>
      </c>
      <c r="P2" s="322"/>
      <c r="Q2" s="322"/>
      <c r="R2" s="322"/>
      <c r="S2" s="322"/>
      <c r="T2" s="322"/>
    </row>
    <row r="3" spans="1:23">
      <c r="A3" s="109"/>
      <c r="B3" s="109"/>
      <c r="C3" s="329" t="s">
        <v>9</v>
      </c>
      <c r="D3" s="329"/>
      <c r="E3" s="329"/>
      <c r="F3" s="329"/>
      <c r="G3" s="321"/>
      <c r="H3" s="108"/>
      <c r="I3" s="330" t="s">
        <v>8</v>
      </c>
      <c r="J3" s="329"/>
      <c r="K3" s="329"/>
      <c r="L3" s="329"/>
      <c r="M3" s="329"/>
      <c r="O3" s="321" t="s">
        <v>9</v>
      </c>
      <c r="P3" s="322"/>
      <c r="Q3" s="322"/>
      <c r="R3" s="322" t="s">
        <v>8</v>
      </c>
      <c r="S3" s="322"/>
      <c r="T3" s="322"/>
    </row>
    <row r="4" spans="1:23" ht="22.5">
      <c r="A4" s="105"/>
      <c r="B4" s="105"/>
      <c r="C4" s="104" t="s">
        <v>399</v>
      </c>
      <c r="D4" s="101" t="s">
        <v>5</v>
      </c>
      <c r="E4" s="100" t="s">
        <v>12</v>
      </c>
      <c r="F4" s="60" t="str">
        <f>+U4</f>
        <v>Percentile 5</v>
      </c>
      <c r="G4" s="100" t="s">
        <v>4</v>
      </c>
      <c r="H4" s="103"/>
      <c r="I4" s="102" t="s">
        <v>400</v>
      </c>
      <c r="J4" s="100" t="s">
        <v>401</v>
      </c>
      <c r="K4" s="100" t="s">
        <v>12</v>
      </c>
      <c r="L4" s="100" t="s">
        <v>402</v>
      </c>
      <c r="M4" s="100" t="s">
        <v>4</v>
      </c>
      <c r="O4" s="101" t="s">
        <v>401</v>
      </c>
      <c r="P4" s="100" t="s">
        <v>12</v>
      </c>
      <c r="Q4" s="100" t="s">
        <v>402</v>
      </c>
      <c r="R4" s="100" t="s">
        <v>401</v>
      </c>
      <c r="S4" s="100" t="s">
        <v>12</v>
      </c>
      <c r="T4" s="100" t="s">
        <v>402</v>
      </c>
      <c r="U4" s="100" t="s">
        <v>403</v>
      </c>
    </row>
    <row r="5" spans="1:23">
      <c r="A5" s="99" t="s">
        <v>404</v>
      </c>
      <c r="B5" s="98" t="s">
        <v>10</v>
      </c>
      <c r="C5" s="97">
        <v>7.9386426167574937</v>
      </c>
      <c r="D5" s="61">
        <f>+O5/160</f>
        <v>10.346306073909991</v>
      </c>
      <c r="E5" s="61">
        <f>+P5/160</f>
        <v>9.375</v>
      </c>
      <c r="F5" s="61">
        <f t="shared" ref="F5:F33" si="0">+U5/160</f>
        <v>5.8125</v>
      </c>
      <c r="G5" s="61">
        <f t="shared" ref="G5:G33" si="1">+E5*0.6</f>
        <v>5.625</v>
      </c>
      <c r="H5" s="61"/>
      <c r="I5" s="96">
        <v>8.9291206319965184</v>
      </c>
      <c r="J5" s="61">
        <f t="shared" ref="J5:L6" si="2">+R5/80</f>
        <v>14.105338378498718</v>
      </c>
      <c r="K5" s="61">
        <f t="shared" si="2"/>
        <v>12.5</v>
      </c>
      <c r="L5" s="61">
        <f t="shared" si="2"/>
        <v>10</v>
      </c>
      <c r="M5" s="61">
        <f t="shared" ref="M5:M33" si="3">+K5*0.6</f>
        <v>7.5</v>
      </c>
      <c r="O5" s="95">
        <v>1655.4089718255987</v>
      </c>
      <c r="P5" s="94">
        <v>1500</v>
      </c>
      <c r="Q5" s="94">
        <v>1300</v>
      </c>
      <c r="R5" s="94">
        <v>1128.4270702798974</v>
      </c>
      <c r="S5" s="94">
        <v>1000</v>
      </c>
      <c r="T5" s="94">
        <v>800</v>
      </c>
      <c r="U5" s="61">
        <f>+E44</f>
        <v>930</v>
      </c>
    </row>
    <row r="6" spans="1:23">
      <c r="A6" s="93"/>
      <c r="B6" s="92" t="s">
        <v>13</v>
      </c>
      <c r="C6" s="84">
        <v>7.7781817550133816</v>
      </c>
      <c r="D6" s="61">
        <f>+O6/160</f>
        <v>9.3835176840931602</v>
      </c>
      <c r="E6" s="61">
        <f>+P6/160</f>
        <v>9.0625</v>
      </c>
      <c r="F6" s="61">
        <f t="shared" si="0"/>
        <v>5.9375</v>
      </c>
      <c r="G6" s="61">
        <f t="shared" si="1"/>
        <v>5.4375</v>
      </c>
      <c r="H6" s="61"/>
      <c r="I6" s="83">
        <v>8.8067201443606251</v>
      </c>
      <c r="J6" s="61">
        <f t="shared" si="2"/>
        <v>11.911035500197801</v>
      </c>
      <c r="K6" s="61">
        <f t="shared" si="2"/>
        <v>11.25</v>
      </c>
      <c r="L6" s="61">
        <f t="shared" si="2"/>
        <v>8.125</v>
      </c>
      <c r="M6" s="61">
        <f t="shared" si="3"/>
        <v>6.75</v>
      </c>
      <c r="O6" s="87">
        <v>1501.3628294549058</v>
      </c>
      <c r="P6" s="86">
        <v>1450</v>
      </c>
      <c r="Q6" s="86">
        <v>1250</v>
      </c>
      <c r="R6" s="86">
        <v>952.88284001582417</v>
      </c>
      <c r="S6" s="86">
        <v>900</v>
      </c>
      <c r="T6" s="86">
        <v>650</v>
      </c>
      <c r="U6" s="61">
        <f>+E45</f>
        <v>950</v>
      </c>
    </row>
    <row r="7" spans="1:23">
      <c r="A7" s="325" t="s">
        <v>46</v>
      </c>
      <c r="B7" s="92" t="s">
        <v>47</v>
      </c>
      <c r="C7" s="84">
        <v>7.5468233576715571</v>
      </c>
      <c r="D7" s="61">
        <f t="shared" ref="D7:D20" si="4">+O8/160</f>
        <v>8.1318469400563309</v>
      </c>
      <c r="E7" s="61">
        <f t="shared" ref="E7:E20" si="5">+P8/160</f>
        <v>8.125</v>
      </c>
      <c r="F7" s="61">
        <f t="shared" si="0"/>
        <v>3.75</v>
      </c>
      <c r="G7" s="61">
        <f t="shared" si="1"/>
        <v>4.875</v>
      </c>
      <c r="H7" s="61"/>
      <c r="I7" s="83">
        <v>9.4750013670392228</v>
      </c>
      <c r="J7" s="61">
        <f t="shared" ref="J7:J20" si="6">+R8/80</f>
        <v>11.870535059245739</v>
      </c>
      <c r="K7" s="61">
        <f t="shared" ref="K7:K20" si="7">+S8/80</f>
        <v>11.25</v>
      </c>
      <c r="L7" s="61">
        <f t="shared" ref="L7:L20" si="8">+T8/80</f>
        <v>7.5</v>
      </c>
      <c r="M7" s="61">
        <f t="shared" si="3"/>
        <v>6.75</v>
      </c>
      <c r="O7" s="87">
        <v>1597.0663926815814</v>
      </c>
      <c r="P7" s="86">
        <v>1500</v>
      </c>
      <c r="Q7" s="86">
        <v>1300</v>
      </c>
      <c r="R7" s="86">
        <v>997.67131124850903</v>
      </c>
      <c r="S7" s="86">
        <v>950</v>
      </c>
      <c r="T7" s="86">
        <v>700</v>
      </c>
      <c r="U7" s="61">
        <f t="shared" ref="U7:U20" si="9">+F47</f>
        <v>600</v>
      </c>
    </row>
    <row r="8" spans="1:23">
      <c r="A8" s="325"/>
      <c r="B8" s="92" t="s">
        <v>48</v>
      </c>
      <c r="C8" s="84">
        <v>7.8220706033639393</v>
      </c>
      <c r="D8" s="61">
        <f t="shared" si="4"/>
        <v>10.005604142706892</v>
      </c>
      <c r="E8" s="61">
        <f t="shared" si="5"/>
        <v>9.375</v>
      </c>
      <c r="F8" s="61">
        <f t="shared" si="0"/>
        <v>6.25</v>
      </c>
      <c r="G8" s="61">
        <f t="shared" si="1"/>
        <v>5.625</v>
      </c>
      <c r="H8" s="61"/>
      <c r="I8" s="83">
        <v>8.6264469959141596</v>
      </c>
      <c r="J8" s="61">
        <f t="shared" si="6"/>
        <v>12.412155832356623</v>
      </c>
      <c r="K8" s="61">
        <f t="shared" si="7"/>
        <v>12.5</v>
      </c>
      <c r="L8" s="61">
        <f t="shared" si="8"/>
        <v>8.75</v>
      </c>
      <c r="M8" s="61">
        <f t="shared" si="3"/>
        <v>7.5</v>
      </c>
      <c r="O8" s="87">
        <v>1301.0955104090128</v>
      </c>
      <c r="P8" s="86">
        <v>1300</v>
      </c>
      <c r="Q8" s="86">
        <v>1100</v>
      </c>
      <c r="R8" s="86">
        <v>949.64280473965914</v>
      </c>
      <c r="S8" s="86">
        <v>900</v>
      </c>
      <c r="T8" s="86">
        <v>600</v>
      </c>
      <c r="U8" s="61">
        <f t="shared" si="9"/>
        <v>1000</v>
      </c>
    </row>
    <row r="9" spans="1:23">
      <c r="A9" s="325"/>
      <c r="B9" s="92" t="s">
        <v>49</v>
      </c>
      <c r="C9" s="84">
        <v>8.2292526139627906</v>
      </c>
      <c r="D9" s="61">
        <f t="shared" si="4"/>
        <v>10.550138029635024</v>
      </c>
      <c r="E9" s="61">
        <f t="shared" si="5"/>
        <v>9.6875</v>
      </c>
      <c r="F9" s="61">
        <f t="shared" si="0"/>
        <v>6.25</v>
      </c>
      <c r="G9" s="61">
        <f t="shared" si="1"/>
        <v>5.8125</v>
      </c>
      <c r="H9" s="61"/>
      <c r="I9" s="83">
        <v>8.886383103189857</v>
      </c>
      <c r="J9" s="61">
        <f t="shared" si="6"/>
        <v>12.776449542538078</v>
      </c>
      <c r="K9" s="61">
        <f t="shared" si="7"/>
        <v>11.625</v>
      </c>
      <c r="L9" s="61">
        <f t="shared" si="8"/>
        <v>8.75</v>
      </c>
      <c r="M9" s="61">
        <f t="shared" si="3"/>
        <v>6.9749999999999996</v>
      </c>
      <c r="O9" s="87">
        <v>1600.8966628331027</v>
      </c>
      <c r="P9" s="86">
        <v>1500</v>
      </c>
      <c r="Q9" s="86">
        <v>1300</v>
      </c>
      <c r="R9" s="86">
        <v>992.97246658852987</v>
      </c>
      <c r="S9" s="86">
        <v>1000</v>
      </c>
      <c r="T9" s="86">
        <v>700</v>
      </c>
      <c r="U9" s="61">
        <f t="shared" si="9"/>
        <v>1000</v>
      </c>
      <c r="W9" s="60">
        <f>9*160</f>
        <v>1440</v>
      </c>
    </row>
    <row r="10" spans="1:23">
      <c r="A10" s="325" t="s">
        <v>42</v>
      </c>
      <c r="B10" s="92" t="s">
        <v>405</v>
      </c>
      <c r="C10" s="84">
        <v>7.8737966566394242</v>
      </c>
      <c r="D10" s="61">
        <f t="shared" si="4"/>
        <v>9.2395451570480738</v>
      </c>
      <c r="E10" s="61">
        <f t="shared" si="5"/>
        <v>9.0625</v>
      </c>
      <c r="F10" s="61">
        <f t="shared" si="0"/>
        <v>5</v>
      </c>
      <c r="G10" s="61">
        <f t="shared" si="1"/>
        <v>5.4375</v>
      </c>
      <c r="H10" s="61"/>
      <c r="I10" s="83">
        <v>8.5457188532927901</v>
      </c>
      <c r="J10" s="61">
        <f t="shared" si="6"/>
        <v>11.421623618052639</v>
      </c>
      <c r="K10" s="61">
        <f t="shared" si="7"/>
        <v>10.625</v>
      </c>
      <c r="L10" s="61">
        <f t="shared" si="8"/>
        <v>7.5</v>
      </c>
      <c r="M10" s="61">
        <f t="shared" si="3"/>
        <v>6.375</v>
      </c>
      <c r="O10" s="87">
        <v>1688.0220847416037</v>
      </c>
      <c r="P10" s="86">
        <v>1550</v>
      </c>
      <c r="Q10" s="86">
        <v>1350</v>
      </c>
      <c r="R10" s="86">
        <v>1022.1159634030463</v>
      </c>
      <c r="S10" s="86">
        <v>930</v>
      </c>
      <c r="T10" s="86">
        <v>700</v>
      </c>
      <c r="U10" s="61">
        <f t="shared" si="9"/>
        <v>800</v>
      </c>
    </row>
    <row r="11" spans="1:23">
      <c r="A11" s="325"/>
      <c r="B11" s="92" t="s">
        <v>44</v>
      </c>
      <c r="C11" s="84">
        <v>7.7317228136039589</v>
      </c>
      <c r="D11" s="61">
        <f t="shared" si="4"/>
        <v>9.7848749135413726</v>
      </c>
      <c r="E11" s="61">
        <f t="shared" si="5"/>
        <v>9.375</v>
      </c>
      <c r="F11" s="61">
        <f t="shared" si="0"/>
        <v>6.25</v>
      </c>
      <c r="G11" s="61">
        <f t="shared" si="1"/>
        <v>5.625</v>
      </c>
      <c r="H11" s="61"/>
      <c r="I11" s="83">
        <v>9.1316997451512769</v>
      </c>
      <c r="J11" s="61">
        <f t="shared" si="6"/>
        <v>12.687250018807147</v>
      </c>
      <c r="K11" s="61">
        <f t="shared" si="7"/>
        <v>11.875</v>
      </c>
      <c r="L11" s="61">
        <f t="shared" si="8"/>
        <v>8.75</v>
      </c>
      <c r="M11" s="61">
        <f t="shared" si="3"/>
        <v>7.125</v>
      </c>
      <c r="O11" s="87">
        <v>1478.3272251276919</v>
      </c>
      <c r="P11" s="86">
        <v>1450</v>
      </c>
      <c r="Q11" s="86">
        <v>1200</v>
      </c>
      <c r="R11" s="86">
        <v>913.72988944421115</v>
      </c>
      <c r="S11" s="86">
        <v>850</v>
      </c>
      <c r="T11" s="86">
        <v>600</v>
      </c>
      <c r="U11" s="61">
        <f t="shared" si="9"/>
        <v>1000</v>
      </c>
    </row>
    <row r="12" spans="1:23">
      <c r="A12" s="325"/>
      <c r="B12" s="92" t="s">
        <v>406</v>
      </c>
      <c r="C12" s="84">
        <v>8.3927816286951629</v>
      </c>
      <c r="D12" s="61">
        <f t="shared" si="4"/>
        <v>11.167350660566019</v>
      </c>
      <c r="E12" s="61">
        <f t="shared" si="5"/>
        <v>10</v>
      </c>
      <c r="F12" s="61">
        <f t="shared" si="0"/>
        <v>6.25</v>
      </c>
      <c r="G12" s="61">
        <f t="shared" si="1"/>
        <v>6</v>
      </c>
      <c r="H12" s="61"/>
      <c r="I12" s="83">
        <v>9.556457959609288</v>
      </c>
      <c r="J12" s="61">
        <f t="shared" si="6"/>
        <v>13.903814133222349</v>
      </c>
      <c r="K12" s="61">
        <f t="shared" si="7"/>
        <v>12.5</v>
      </c>
      <c r="L12" s="61">
        <f t="shared" si="8"/>
        <v>10</v>
      </c>
      <c r="M12" s="61">
        <f t="shared" si="3"/>
        <v>7.5</v>
      </c>
      <c r="O12" s="87">
        <v>1565.5799861666196</v>
      </c>
      <c r="P12" s="86">
        <v>1500</v>
      </c>
      <c r="Q12" s="86">
        <v>1300</v>
      </c>
      <c r="R12" s="86">
        <v>1014.9800015045718</v>
      </c>
      <c r="S12" s="86">
        <v>950</v>
      </c>
      <c r="T12" s="86">
        <v>700</v>
      </c>
      <c r="U12" s="61">
        <f t="shared" si="9"/>
        <v>1000</v>
      </c>
    </row>
    <row r="13" spans="1:23">
      <c r="A13" s="325" t="s">
        <v>407</v>
      </c>
      <c r="B13" s="85" t="s">
        <v>408</v>
      </c>
      <c r="C13" s="84">
        <v>7.883824483427806</v>
      </c>
      <c r="D13" s="61">
        <f t="shared" si="4"/>
        <v>10.385232992929396</v>
      </c>
      <c r="E13" s="61">
        <f t="shared" si="5"/>
        <v>9.375</v>
      </c>
      <c r="F13" s="61">
        <f t="shared" si="0"/>
        <v>6.25</v>
      </c>
      <c r="G13" s="61">
        <f t="shared" si="1"/>
        <v>5.625</v>
      </c>
      <c r="H13" s="61"/>
      <c r="I13" s="83">
        <v>8.8192765344088713</v>
      </c>
      <c r="J13" s="61">
        <f t="shared" si="6"/>
        <v>12.393297343422022</v>
      </c>
      <c r="K13" s="61">
        <f t="shared" si="7"/>
        <v>12.5</v>
      </c>
      <c r="L13" s="61">
        <f t="shared" si="8"/>
        <v>8.75</v>
      </c>
      <c r="M13" s="61">
        <f t="shared" si="3"/>
        <v>7.5</v>
      </c>
      <c r="O13" s="87">
        <v>1786.7761056905629</v>
      </c>
      <c r="P13" s="86">
        <v>1600</v>
      </c>
      <c r="Q13" s="86">
        <v>1400</v>
      </c>
      <c r="R13" s="86">
        <v>1112.3051306577879</v>
      </c>
      <c r="S13" s="86">
        <v>1000</v>
      </c>
      <c r="T13" s="86">
        <v>800</v>
      </c>
      <c r="U13" s="61">
        <f t="shared" si="9"/>
        <v>1000</v>
      </c>
    </row>
    <row r="14" spans="1:23">
      <c r="A14" s="325"/>
      <c r="B14" s="85" t="s">
        <v>409</v>
      </c>
      <c r="C14" s="84">
        <v>8.3138609548229443</v>
      </c>
      <c r="D14" s="61">
        <f t="shared" si="4"/>
        <v>9.9115995478254426</v>
      </c>
      <c r="E14" s="61">
        <f t="shared" si="5"/>
        <v>9.375</v>
      </c>
      <c r="F14" s="61">
        <f t="shared" si="0"/>
        <v>6.25</v>
      </c>
      <c r="G14" s="61">
        <f t="shared" si="1"/>
        <v>5.625</v>
      </c>
      <c r="H14" s="61"/>
      <c r="I14" s="83">
        <v>9.361183355984025</v>
      </c>
      <c r="J14" s="61">
        <f t="shared" si="6"/>
        <v>13.495153644455712</v>
      </c>
      <c r="K14" s="61">
        <f t="shared" si="7"/>
        <v>12.5</v>
      </c>
      <c r="L14" s="61">
        <f t="shared" si="8"/>
        <v>10</v>
      </c>
      <c r="M14" s="61">
        <f t="shared" si="3"/>
        <v>7.5</v>
      </c>
      <c r="O14" s="87">
        <v>1661.6372788687033</v>
      </c>
      <c r="P14" s="86">
        <v>1500</v>
      </c>
      <c r="Q14" s="86">
        <v>1300</v>
      </c>
      <c r="R14" s="86">
        <v>991.46378747376173</v>
      </c>
      <c r="S14" s="86">
        <v>1000</v>
      </c>
      <c r="T14" s="86">
        <v>700</v>
      </c>
      <c r="U14" s="61">
        <f t="shared" si="9"/>
        <v>1000</v>
      </c>
    </row>
    <row r="15" spans="1:23">
      <c r="A15" s="325"/>
      <c r="B15" s="85" t="s">
        <v>410</v>
      </c>
      <c r="C15" s="84">
        <v>7.7920736226076865</v>
      </c>
      <c r="D15" s="61">
        <f t="shared" si="4"/>
        <v>10.0887804349471</v>
      </c>
      <c r="E15" s="61">
        <f t="shared" si="5"/>
        <v>9.375</v>
      </c>
      <c r="F15" s="61">
        <f t="shared" si="0"/>
        <v>6.25</v>
      </c>
      <c r="G15" s="61">
        <f t="shared" si="1"/>
        <v>5.625</v>
      </c>
      <c r="H15" s="61"/>
      <c r="I15" s="83">
        <v>8.9361217915915407</v>
      </c>
      <c r="J15" s="61">
        <f t="shared" si="6"/>
        <v>12.025130690669707</v>
      </c>
      <c r="K15" s="61">
        <f t="shared" si="7"/>
        <v>11.25</v>
      </c>
      <c r="L15" s="61">
        <f t="shared" si="8"/>
        <v>8.75</v>
      </c>
      <c r="M15" s="61">
        <f t="shared" si="3"/>
        <v>6.75</v>
      </c>
      <c r="O15" s="87">
        <v>1585.8559276520709</v>
      </c>
      <c r="P15" s="86">
        <v>1500</v>
      </c>
      <c r="Q15" s="86">
        <v>1300</v>
      </c>
      <c r="R15" s="86">
        <v>1079.612291556457</v>
      </c>
      <c r="S15" s="86">
        <v>1000</v>
      </c>
      <c r="T15" s="86">
        <v>800</v>
      </c>
      <c r="U15" s="61">
        <f t="shared" si="9"/>
        <v>1000</v>
      </c>
    </row>
    <row r="16" spans="1:23">
      <c r="A16" s="325"/>
      <c r="B16" s="85" t="s">
        <v>411</v>
      </c>
      <c r="C16" s="84">
        <v>7.8062577544092653</v>
      </c>
      <c r="D16" s="61">
        <f t="shared" si="4"/>
        <v>9.4448963401655064</v>
      </c>
      <c r="E16" s="61">
        <f t="shared" si="5"/>
        <v>9.375</v>
      </c>
      <c r="F16" s="61">
        <f t="shared" si="0"/>
        <v>5</v>
      </c>
      <c r="G16" s="61">
        <f t="shared" si="1"/>
        <v>5.625</v>
      </c>
      <c r="H16" s="61"/>
      <c r="I16" s="83">
        <v>8.6375936935586175</v>
      </c>
      <c r="J16" s="61">
        <f t="shared" si="6"/>
        <v>12.033342247098012</v>
      </c>
      <c r="K16" s="61">
        <f t="shared" si="7"/>
        <v>10</v>
      </c>
      <c r="L16" s="61">
        <f t="shared" si="8"/>
        <v>8.125</v>
      </c>
      <c r="M16" s="61">
        <f t="shared" si="3"/>
        <v>6</v>
      </c>
      <c r="O16" s="87">
        <v>1614.2048695915362</v>
      </c>
      <c r="P16" s="86">
        <v>1500</v>
      </c>
      <c r="Q16" s="86">
        <v>1300</v>
      </c>
      <c r="R16" s="86">
        <v>962.01045525357654</v>
      </c>
      <c r="S16" s="86">
        <v>900</v>
      </c>
      <c r="T16" s="86">
        <v>700</v>
      </c>
      <c r="U16" s="61">
        <f t="shared" si="9"/>
        <v>800</v>
      </c>
    </row>
    <row r="17" spans="1:21" ht="11.25" customHeight="1">
      <c r="A17" s="326" t="s">
        <v>412</v>
      </c>
      <c r="B17" s="85" t="s">
        <v>413</v>
      </c>
      <c r="C17" s="84">
        <v>8.5842545771054652</v>
      </c>
      <c r="D17" s="61">
        <f t="shared" si="4"/>
        <v>9.6915333188183386</v>
      </c>
      <c r="E17" s="61">
        <f t="shared" si="5"/>
        <v>9.375</v>
      </c>
      <c r="F17" s="61">
        <f t="shared" si="0"/>
        <v>6.25</v>
      </c>
      <c r="G17" s="61">
        <f t="shared" si="1"/>
        <v>5.625</v>
      </c>
      <c r="H17" s="61"/>
      <c r="I17" s="83">
        <v>9.6583572805684774</v>
      </c>
      <c r="J17" s="61">
        <f t="shared" si="6"/>
        <v>13.379237859763425</v>
      </c>
      <c r="K17" s="61">
        <f t="shared" si="7"/>
        <v>12.5</v>
      </c>
      <c r="L17" s="61">
        <f t="shared" si="8"/>
        <v>10</v>
      </c>
      <c r="M17" s="61">
        <f t="shared" si="3"/>
        <v>7.5</v>
      </c>
      <c r="O17" s="87">
        <v>1511.183414426481</v>
      </c>
      <c r="P17" s="86">
        <v>1500</v>
      </c>
      <c r="Q17" s="86">
        <v>1200</v>
      </c>
      <c r="R17" s="86">
        <v>962.667379767841</v>
      </c>
      <c r="S17" s="86">
        <v>800</v>
      </c>
      <c r="T17" s="86">
        <v>650</v>
      </c>
      <c r="U17" s="61">
        <f t="shared" si="9"/>
        <v>1000</v>
      </c>
    </row>
    <row r="18" spans="1:21">
      <c r="A18" s="327"/>
      <c r="B18" s="85" t="s">
        <v>414</v>
      </c>
      <c r="C18" s="84">
        <v>7.9531684118788535</v>
      </c>
      <c r="D18" s="61">
        <f t="shared" si="4"/>
        <v>10.610543402919593</v>
      </c>
      <c r="E18" s="61">
        <f t="shared" si="5"/>
        <v>10</v>
      </c>
      <c r="F18" s="61">
        <f t="shared" si="0"/>
        <v>6.25</v>
      </c>
      <c r="G18" s="61">
        <f t="shared" si="1"/>
        <v>6</v>
      </c>
      <c r="H18" s="61"/>
      <c r="I18" s="83">
        <v>8.8498071230950881</v>
      </c>
      <c r="J18" s="61">
        <f t="shared" si="6"/>
        <v>12.579660429657855</v>
      </c>
      <c r="K18" s="61">
        <f t="shared" si="7"/>
        <v>11.875</v>
      </c>
      <c r="L18" s="61">
        <f t="shared" si="8"/>
        <v>8.75</v>
      </c>
      <c r="M18" s="61">
        <f t="shared" si="3"/>
        <v>7.125</v>
      </c>
      <c r="O18" s="87">
        <v>1550.6453310109341</v>
      </c>
      <c r="P18" s="86">
        <v>1500</v>
      </c>
      <c r="Q18" s="86">
        <v>1300</v>
      </c>
      <c r="R18" s="86">
        <v>1070.3390287810739</v>
      </c>
      <c r="S18" s="86">
        <v>1000</v>
      </c>
      <c r="T18" s="86">
        <v>800</v>
      </c>
      <c r="U18" s="61">
        <f t="shared" si="9"/>
        <v>1000</v>
      </c>
    </row>
    <row r="19" spans="1:21">
      <c r="A19" s="327"/>
      <c r="B19" s="85" t="s">
        <v>415</v>
      </c>
      <c r="C19" s="84">
        <v>7.8093448472259128</v>
      </c>
      <c r="D19" s="61">
        <f t="shared" si="4"/>
        <v>9.8203247912784608</v>
      </c>
      <c r="E19" s="61">
        <f t="shared" si="5"/>
        <v>9.375</v>
      </c>
      <c r="F19" s="61">
        <f t="shared" si="0"/>
        <v>5.625</v>
      </c>
      <c r="G19" s="61">
        <f t="shared" si="1"/>
        <v>5.625</v>
      </c>
      <c r="H19" s="61"/>
      <c r="I19" s="83">
        <v>9.0561140001249054</v>
      </c>
      <c r="J19" s="61">
        <f t="shared" si="6"/>
        <v>11.971901348331773</v>
      </c>
      <c r="K19" s="61">
        <f t="shared" si="7"/>
        <v>11.25</v>
      </c>
      <c r="L19" s="61">
        <f t="shared" si="8"/>
        <v>8.125</v>
      </c>
      <c r="M19" s="61">
        <f t="shared" si="3"/>
        <v>6.75</v>
      </c>
      <c r="O19" s="87">
        <v>1697.6869444671347</v>
      </c>
      <c r="P19" s="86">
        <v>1600</v>
      </c>
      <c r="Q19" s="86">
        <v>1350</v>
      </c>
      <c r="R19" s="86">
        <v>1006.3728343726284</v>
      </c>
      <c r="S19" s="86">
        <v>950</v>
      </c>
      <c r="T19" s="86">
        <v>700</v>
      </c>
      <c r="U19" s="61">
        <f t="shared" si="9"/>
        <v>900</v>
      </c>
    </row>
    <row r="20" spans="1:21">
      <c r="A20" s="328"/>
      <c r="B20" s="85" t="s">
        <v>416</v>
      </c>
      <c r="C20" s="84">
        <v>7.6960912885845296</v>
      </c>
      <c r="D20" s="61">
        <f t="shared" si="4"/>
        <v>9.5614250201813675</v>
      </c>
      <c r="E20" s="61">
        <f t="shared" si="5"/>
        <v>9.3375000000000004</v>
      </c>
      <c r="F20" s="61">
        <f t="shared" si="0"/>
        <v>4.375</v>
      </c>
      <c r="G20" s="61">
        <f t="shared" si="1"/>
        <v>5.6025</v>
      </c>
      <c r="H20" s="61"/>
      <c r="I20" s="83">
        <v>7.6406331735985322</v>
      </c>
      <c r="J20" s="61">
        <f t="shared" si="6"/>
        <v>15.04055267010842</v>
      </c>
      <c r="K20" s="61">
        <f t="shared" si="7"/>
        <v>12.5</v>
      </c>
      <c r="L20" s="61">
        <f t="shared" si="8"/>
        <v>9.375</v>
      </c>
      <c r="M20" s="61">
        <f t="shared" si="3"/>
        <v>7.5</v>
      </c>
      <c r="O20" s="87">
        <v>1571.2519666045537</v>
      </c>
      <c r="P20" s="86">
        <v>1500</v>
      </c>
      <c r="Q20" s="86">
        <v>1300</v>
      </c>
      <c r="R20" s="86">
        <v>957.75210786654191</v>
      </c>
      <c r="S20" s="86">
        <v>900</v>
      </c>
      <c r="T20" s="86">
        <v>650</v>
      </c>
      <c r="U20" s="61">
        <f t="shared" si="9"/>
        <v>700</v>
      </c>
    </row>
    <row r="21" spans="1:21">
      <c r="A21" s="323" t="s">
        <v>417</v>
      </c>
      <c r="B21" s="88" t="s">
        <v>418</v>
      </c>
      <c r="C21" s="84">
        <v>8.0632791275862044</v>
      </c>
      <c r="D21" s="61">
        <f t="shared" ref="D21:E28" si="10">+O23/160</f>
        <v>7.1072845681744878</v>
      </c>
      <c r="E21" s="61">
        <f t="shared" si="10"/>
        <v>6.25</v>
      </c>
      <c r="F21" s="61">
        <f t="shared" si="0"/>
        <v>3.125</v>
      </c>
      <c r="G21" s="61">
        <f t="shared" si="1"/>
        <v>3.75</v>
      </c>
      <c r="H21" s="61"/>
      <c r="I21" s="83">
        <v>8.4404534995307046</v>
      </c>
      <c r="J21" s="61">
        <f t="shared" ref="J21:L28" si="11">+R23/80</f>
        <v>11.739416599736858</v>
      </c>
      <c r="K21" s="61">
        <f t="shared" si="11"/>
        <v>10.625</v>
      </c>
      <c r="L21" s="61">
        <f t="shared" si="11"/>
        <v>7.5</v>
      </c>
      <c r="M21" s="61">
        <f t="shared" si="3"/>
        <v>6.375</v>
      </c>
      <c r="O21" s="87">
        <v>1529.8280032290188</v>
      </c>
      <c r="P21" s="86">
        <v>1494</v>
      </c>
      <c r="Q21" s="86">
        <v>1200</v>
      </c>
      <c r="R21" s="86">
        <v>1203.2442136086736</v>
      </c>
      <c r="S21" s="86">
        <v>1000</v>
      </c>
      <c r="T21" s="86">
        <v>750</v>
      </c>
      <c r="U21" s="61">
        <f t="shared" ref="U21:U26" si="12">+E69</f>
        <v>500</v>
      </c>
    </row>
    <row r="22" spans="1:21">
      <c r="A22" s="323"/>
      <c r="B22" s="88" t="s">
        <v>419</v>
      </c>
      <c r="C22" s="84">
        <v>7.7871938333326183</v>
      </c>
      <c r="D22" s="61">
        <f t="shared" si="10"/>
        <v>8.7299900096133172</v>
      </c>
      <c r="E22" s="61">
        <f t="shared" si="10"/>
        <v>8.75</v>
      </c>
      <c r="F22" s="61">
        <f t="shared" si="0"/>
        <v>6.25</v>
      </c>
      <c r="G22" s="61">
        <f t="shared" si="1"/>
        <v>5.25</v>
      </c>
      <c r="H22" s="61"/>
      <c r="I22" s="83">
        <v>9.0435511635170478</v>
      </c>
      <c r="J22" s="61">
        <f t="shared" si="11"/>
        <v>11.831813652087586</v>
      </c>
      <c r="K22" s="61">
        <f t="shared" si="11"/>
        <v>11.875</v>
      </c>
      <c r="L22" s="61">
        <f t="shared" si="11"/>
        <v>7.5</v>
      </c>
      <c r="M22" s="61">
        <f t="shared" si="3"/>
        <v>7.125</v>
      </c>
      <c r="O22" s="87">
        <v>1377.9273280446821</v>
      </c>
      <c r="P22" s="86">
        <v>1300</v>
      </c>
      <c r="Q22" s="86">
        <v>1200</v>
      </c>
      <c r="R22" s="86">
        <v>912.87933873349914</v>
      </c>
      <c r="S22" s="86">
        <v>850</v>
      </c>
      <c r="T22" s="86">
        <v>600</v>
      </c>
      <c r="U22" s="61">
        <f t="shared" si="12"/>
        <v>1000</v>
      </c>
    </row>
    <row r="23" spans="1:21" ht="12.75" customHeight="1">
      <c r="A23" s="323"/>
      <c r="B23" s="88" t="s">
        <v>420</v>
      </c>
      <c r="C23" s="84">
        <v>7.8007258152979331</v>
      </c>
      <c r="D23" s="61">
        <f t="shared" si="10"/>
        <v>9.7853905971749811</v>
      </c>
      <c r="E23" s="61">
        <f t="shared" si="10"/>
        <v>9.8562499999999993</v>
      </c>
      <c r="F23" s="61">
        <f t="shared" si="0"/>
        <v>5.625</v>
      </c>
      <c r="G23" s="61">
        <f t="shared" si="1"/>
        <v>5.9137499999999994</v>
      </c>
      <c r="H23" s="61"/>
      <c r="I23" s="83">
        <v>8.8808284027963023</v>
      </c>
      <c r="J23" s="61">
        <f t="shared" si="11"/>
        <v>12.067490597567748</v>
      </c>
      <c r="K23" s="61">
        <f t="shared" si="11"/>
        <v>10.625</v>
      </c>
      <c r="L23" s="61">
        <f t="shared" si="11"/>
        <v>7.5</v>
      </c>
      <c r="M23" s="61">
        <f t="shared" si="3"/>
        <v>6.375</v>
      </c>
      <c r="O23" s="87">
        <v>1137.1655309079181</v>
      </c>
      <c r="P23" s="86">
        <v>1000</v>
      </c>
      <c r="Q23" s="86">
        <v>870</v>
      </c>
      <c r="R23" s="86">
        <v>939.1533279789486</v>
      </c>
      <c r="S23" s="86">
        <v>850</v>
      </c>
      <c r="T23" s="86">
        <v>600</v>
      </c>
      <c r="U23" s="61">
        <f t="shared" si="12"/>
        <v>900</v>
      </c>
    </row>
    <row r="24" spans="1:21">
      <c r="A24" s="323"/>
      <c r="B24" s="88" t="s">
        <v>421</v>
      </c>
      <c r="C24" s="84">
        <v>7.9035963245426393</v>
      </c>
      <c r="D24" s="61">
        <f t="shared" si="10"/>
        <v>10.004046646530373</v>
      </c>
      <c r="E24" s="61">
        <f t="shared" si="10"/>
        <v>9.375</v>
      </c>
      <c r="F24" s="61">
        <f t="shared" si="0"/>
        <v>6.25</v>
      </c>
      <c r="G24" s="61">
        <f t="shared" si="1"/>
        <v>5.625</v>
      </c>
      <c r="H24" s="61"/>
      <c r="I24" s="83">
        <v>8.5825015510010125</v>
      </c>
      <c r="J24" s="61">
        <f t="shared" si="11"/>
        <v>12.382621161382511</v>
      </c>
      <c r="K24" s="61">
        <f t="shared" si="11"/>
        <v>11.875</v>
      </c>
      <c r="L24" s="61">
        <f t="shared" si="11"/>
        <v>9.375</v>
      </c>
      <c r="M24" s="61">
        <f t="shared" si="3"/>
        <v>7.125</v>
      </c>
      <c r="O24" s="87">
        <v>1396.7984015381307</v>
      </c>
      <c r="P24" s="86">
        <v>1400</v>
      </c>
      <c r="Q24" s="86">
        <v>1200</v>
      </c>
      <c r="R24" s="86">
        <v>946.54509216700694</v>
      </c>
      <c r="S24" s="86">
        <v>950</v>
      </c>
      <c r="T24" s="86">
        <v>600</v>
      </c>
      <c r="U24" s="61">
        <f t="shared" si="12"/>
        <v>1000</v>
      </c>
    </row>
    <row r="25" spans="1:21">
      <c r="A25" s="323"/>
      <c r="B25" s="88" t="s">
        <v>422</v>
      </c>
      <c r="C25" s="84">
        <v>8.1124090154648929</v>
      </c>
      <c r="D25" s="61">
        <f t="shared" si="10"/>
        <v>11.257896978136467</v>
      </c>
      <c r="E25" s="61">
        <f t="shared" si="10"/>
        <v>10.625</v>
      </c>
      <c r="F25" s="61">
        <f t="shared" si="0"/>
        <v>6.875</v>
      </c>
      <c r="G25" s="61">
        <f t="shared" si="1"/>
        <v>6.375</v>
      </c>
      <c r="H25" s="61"/>
      <c r="I25" s="83">
        <v>8.9695408319901357</v>
      </c>
      <c r="J25" s="61">
        <f t="shared" si="11"/>
        <v>14.110262797227213</v>
      </c>
      <c r="K25" s="61">
        <f t="shared" si="11"/>
        <v>13.75</v>
      </c>
      <c r="L25" s="61">
        <f t="shared" si="11"/>
        <v>10</v>
      </c>
      <c r="M25" s="61">
        <f t="shared" si="3"/>
        <v>8.25</v>
      </c>
      <c r="O25" s="87">
        <v>1565.662495547997</v>
      </c>
      <c r="P25" s="86">
        <v>1577</v>
      </c>
      <c r="Q25" s="86">
        <v>1350</v>
      </c>
      <c r="R25" s="86">
        <v>965.3992478054198</v>
      </c>
      <c r="S25" s="86">
        <v>850</v>
      </c>
      <c r="T25" s="86">
        <v>600</v>
      </c>
      <c r="U25" s="61">
        <f t="shared" si="12"/>
        <v>1100</v>
      </c>
    </row>
    <row r="26" spans="1:21">
      <c r="A26" s="323"/>
      <c r="B26" s="88" t="s">
        <v>423</v>
      </c>
      <c r="C26" s="84">
        <v>8.1445389606451322</v>
      </c>
      <c r="D26" s="61">
        <f t="shared" si="10"/>
        <v>12.958851395986249</v>
      </c>
      <c r="E26" s="61">
        <f t="shared" si="10"/>
        <v>11.25</v>
      </c>
      <c r="F26" s="61">
        <f t="shared" si="0"/>
        <v>6.25</v>
      </c>
      <c r="G26" s="61">
        <f t="shared" si="1"/>
        <v>6.75</v>
      </c>
      <c r="H26" s="61"/>
      <c r="I26" s="83">
        <v>11.050987679304228</v>
      </c>
      <c r="J26" s="61">
        <f t="shared" si="11"/>
        <v>16.795088515997328</v>
      </c>
      <c r="K26" s="61">
        <f t="shared" si="11"/>
        <v>15</v>
      </c>
      <c r="L26" s="61">
        <f t="shared" si="11"/>
        <v>11.25</v>
      </c>
      <c r="M26" s="61">
        <f t="shared" si="3"/>
        <v>9</v>
      </c>
      <c r="O26" s="87">
        <v>1600.6474634448598</v>
      </c>
      <c r="P26" s="86">
        <v>1500</v>
      </c>
      <c r="Q26" s="86">
        <v>1300</v>
      </c>
      <c r="R26" s="86">
        <v>990.60969291060087</v>
      </c>
      <c r="S26" s="86">
        <v>950</v>
      </c>
      <c r="T26" s="86">
        <v>750</v>
      </c>
      <c r="U26" s="61">
        <f t="shared" si="12"/>
        <v>1000</v>
      </c>
    </row>
    <row r="27" spans="1:21">
      <c r="A27" s="323" t="s">
        <v>424</v>
      </c>
      <c r="B27" s="88" t="s">
        <v>425</v>
      </c>
      <c r="C27" s="84">
        <v>7.7845891627223134</v>
      </c>
      <c r="D27" s="61">
        <f t="shared" si="10"/>
        <v>9.318191635469983</v>
      </c>
      <c r="E27" s="61">
        <f t="shared" si="10"/>
        <v>9.0625</v>
      </c>
      <c r="F27" s="61">
        <f t="shared" si="0"/>
        <v>5</v>
      </c>
      <c r="G27" s="61">
        <f t="shared" si="1"/>
        <v>5.4375</v>
      </c>
      <c r="H27" s="61"/>
      <c r="I27" s="83">
        <v>8.7155796641186303</v>
      </c>
      <c r="J27" s="61">
        <f t="shared" si="11"/>
        <v>13.197104993929333</v>
      </c>
      <c r="K27" s="61">
        <f t="shared" si="11"/>
        <v>12.5</v>
      </c>
      <c r="L27" s="61">
        <f t="shared" si="11"/>
        <v>8.75</v>
      </c>
      <c r="M27" s="61">
        <f t="shared" si="3"/>
        <v>7.5</v>
      </c>
      <c r="O27" s="87">
        <v>1801.2635165018346</v>
      </c>
      <c r="P27" s="86">
        <v>1700</v>
      </c>
      <c r="Q27" s="86">
        <v>1400</v>
      </c>
      <c r="R27" s="86">
        <v>1128.8210237781771</v>
      </c>
      <c r="S27" s="86">
        <v>1100</v>
      </c>
      <c r="T27" s="86">
        <v>800</v>
      </c>
      <c r="U27" s="61">
        <f>+E76</f>
        <v>800</v>
      </c>
    </row>
    <row r="28" spans="1:21">
      <c r="A28" s="323"/>
      <c r="B28" s="88" t="s">
        <v>426</v>
      </c>
      <c r="C28" s="84">
        <v>7.9127980474877315</v>
      </c>
      <c r="D28" s="61">
        <f t="shared" si="10"/>
        <v>10.10377798325489</v>
      </c>
      <c r="E28" s="61">
        <f t="shared" si="10"/>
        <v>9.375</v>
      </c>
      <c r="F28" s="61">
        <f t="shared" si="0"/>
        <v>6.25</v>
      </c>
      <c r="G28" s="61">
        <f t="shared" si="1"/>
        <v>5.625</v>
      </c>
      <c r="H28" s="61"/>
      <c r="I28" s="83">
        <v>8.8847963144716768</v>
      </c>
      <c r="J28" s="61">
        <f t="shared" si="11"/>
        <v>12.181086715939317</v>
      </c>
      <c r="K28" s="61">
        <f t="shared" si="11"/>
        <v>11.25</v>
      </c>
      <c r="L28" s="61">
        <f t="shared" si="11"/>
        <v>8.75</v>
      </c>
      <c r="M28" s="61">
        <f t="shared" si="3"/>
        <v>6.75</v>
      </c>
      <c r="O28" s="87">
        <v>2073.4162233577999</v>
      </c>
      <c r="P28" s="86">
        <v>1800</v>
      </c>
      <c r="Q28" s="86">
        <v>1400</v>
      </c>
      <c r="R28" s="86">
        <v>1343.6070812797861</v>
      </c>
      <c r="S28" s="86">
        <v>1200</v>
      </c>
      <c r="T28" s="86">
        <v>900</v>
      </c>
      <c r="U28" s="61">
        <f>+E77</f>
        <v>1000</v>
      </c>
    </row>
    <row r="29" spans="1:21" ht="11.25" customHeight="1">
      <c r="A29" s="323" t="s">
        <v>427</v>
      </c>
      <c r="B29" s="91" t="s">
        <v>54</v>
      </c>
      <c r="C29" s="90">
        <v>7.5524942610613994</v>
      </c>
      <c r="D29" s="61">
        <f>+O35/160</f>
        <v>8.8683357803574463</v>
      </c>
      <c r="E29" s="61">
        <f>+P35/160</f>
        <v>8.75</v>
      </c>
      <c r="F29" s="61">
        <f t="shared" si="0"/>
        <v>3.75</v>
      </c>
      <c r="G29" s="61">
        <f t="shared" si="1"/>
        <v>5.25</v>
      </c>
      <c r="H29" s="61"/>
      <c r="I29" s="89">
        <v>8.9816260881163306</v>
      </c>
      <c r="J29" s="61">
        <f>+R35/80</f>
        <v>11.476865854605581</v>
      </c>
      <c r="K29" s="61">
        <f>+S35/80</f>
        <v>10</v>
      </c>
      <c r="L29" s="61">
        <f>+T35/80</f>
        <v>7.5</v>
      </c>
      <c r="M29" s="61">
        <f t="shared" si="3"/>
        <v>6</v>
      </c>
      <c r="O29" s="87">
        <v>1490.9106616751974</v>
      </c>
      <c r="P29" s="86">
        <v>1450</v>
      </c>
      <c r="Q29" s="86">
        <v>1200</v>
      </c>
      <c r="R29" s="86">
        <v>1055.7683995143466</v>
      </c>
      <c r="S29" s="86">
        <v>1000</v>
      </c>
      <c r="T29" s="86">
        <v>700</v>
      </c>
      <c r="U29" s="61">
        <f>+E82</f>
        <v>600</v>
      </c>
    </row>
    <row r="30" spans="1:21">
      <c r="A30" s="323"/>
      <c r="B30" s="85" t="s">
        <v>428</v>
      </c>
      <c r="C30" s="84">
        <v>7.8182254380102147</v>
      </c>
      <c r="D30" s="61">
        <f t="shared" ref="D30:E33" si="13">+O31/160</f>
        <v>8.8142358608648284</v>
      </c>
      <c r="E30" s="61">
        <f t="shared" si="13"/>
        <v>8.75</v>
      </c>
      <c r="F30" s="61">
        <f t="shared" si="0"/>
        <v>4.375</v>
      </c>
      <c r="G30" s="61">
        <f t="shared" si="1"/>
        <v>5.25</v>
      </c>
      <c r="H30" s="61"/>
      <c r="I30" s="83">
        <v>8.5786745669568791</v>
      </c>
      <c r="J30" s="61">
        <f t="shared" ref="J30:L33" si="14">+R31/80</f>
        <v>11.408774607462574</v>
      </c>
      <c r="K30" s="61">
        <f t="shared" si="14"/>
        <v>10.625</v>
      </c>
      <c r="L30" s="61">
        <f t="shared" si="14"/>
        <v>7.5</v>
      </c>
      <c r="M30" s="61">
        <f t="shared" si="3"/>
        <v>6.375</v>
      </c>
      <c r="O30" s="87">
        <v>1616.6044773207823</v>
      </c>
      <c r="P30" s="86">
        <v>1500</v>
      </c>
      <c r="Q30" s="86">
        <v>1300</v>
      </c>
      <c r="R30" s="86">
        <v>974.48693727514535</v>
      </c>
      <c r="S30" s="86">
        <v>900</v>
      </c>
      <c r="T30" s="86">
        <v>700</v>
      </c>
      <c r="U30" s="61">
        <f>+E78</f>
        <v>700</v>
      </c>
    </row>
    <row r="31" spans="1:21" ht="11.25" customHeight="1">
      <c r="A31" s="323"/>
      <c r="B31" s="85" t="s">
        <v>429</v>
      </c>
      <c r="C31" s="84">
        <v>8.0017338150596675</v>
      </c>
      <c r="D31" s="61">
        <f t="shared" si="13"/>
        <v>9.4616159420145003</v>
      </c>
      <c r="E31" s="61">
        <f t="shared" si="13"/>
        <v>9.375</v>
      </c>
      <c r="F31" s="61">
        <f t="shared" si="0"/>
        <v>5.625</v>
      </c>
      <c r="G31" s="61">
        <f t="shared" si="1"/>
        <v>5.625</v>
      </c>
      <c r="H31" s="61"/>
      <c r="I31" s="83">
        <v>8.390744332625939</v>
      </c>
      <c r="J31" s="61">
        <f t="shared" si="14"/>
        <v>12.488334195290026</v>
      </c>
      <c r="K31" s="61">
        <f t="shared" si="14"/>
        <v>11.875</v>
      </c>
      <c r="L31" s="61">
        <f t="shared" si="14"/>
        <v>8.75</v>
      </c>
      <c r="M31" s="61">
        <f t="shared" si="3"/>
        <v>7.125</v>
      </c>
      <c r="O31" s="87">
        <v>1410.2777377383725</v>
      </c>
      <c r="P31" s="86">
        <v>1400</v>
      </c>
      <c r="Q31" s="86">
        <v>1200</v>
      </c>
      <c r="R31" s="86">
        <v>912.70196859700593</v>
      </c>
      <c r="S31" s="86">
        <v>850</v>
      </c>
      <c r="T31" s="86">
        <v>600</v>
      </c>
      <c r="U31" s="61">
        <f>+E79</f>
        <v>900</v>
      </c>
    </row>
    <row r="32" spans="1:21">
      <c r="A32" s="323"/>
      <c r="B32" s="85" t="s">
        <v>430</v>
      </c>
      <c r="C32" s="84">
        <v>8.1241862763833748</v>
      </c>
      <c r="D32" s="61">
        <f t="shared" si="13"/>
        <v>9.867212070247886</v>
      </c>
      <c r="E32" s="61">
        <f t="shared" si="13"/>
        <v>9.375</v>
      </c>
      <c r="F32" s="61">
        <f t="shared" si="0"/>
        <v>6.25</v>
      </c>
      <c r="G32" s="61">
        <f t="shared" si="1"/>
        <v>5.625</v>
      </c>
      <c r="H32" s="61"/>
      <c r="I32" s="83">
        <v>9.4376381731872669</v>
      </c>
      <c r="J32" s="61">
        <f t="shared" si="14"/>
        <v>13.298867361122323</v>
      </c>
      <c r="K32" s="61">
        <f t="shared" si="14"/>
        <v>12.5</v>
      </c>
      <c r="L32" s="61">
        <f t="shared" si="14"/>
        <v>8.75</v>
      </c>
      <c r="M32" s="61">
        <f t="shared" si="3"/>
        <v>7.5</v>
      </c>
      <c r="O32" s="87">
        <v>1513.8585507223199</v>
      </c>
      <c r="P32" s="86">
        <v>1500</v>
      </c>
      <c r="Q32" s="86">
        <v>1200</v>
      </c>
      <c r="R32" s="86">
        <v>999.06673562320213</v>
      </c>
      <c r="S32" s="86">
        <v>950</v>
      </c>
      <c r="T32" s="86">
        <v>700</v>
      </c>
      <c r="U32" s="61">
        <f>+E80</f>
        <v>1000</v>
      </c>
    </row>
    <row r="33" spans="1:22">
      <c r="A33" s="324"/>
      <c r="B33" s="85" t="s">
        <v>431</v>
      </c>
      <c r="C33" s="84">
        <v>8.5530768632864369</v>
      </c>
      <c r="D33" s="61">
        <f t="shared" si="13"/>
        <v>11.278371360308725</v>
      </c>
      <c r="E33" s="61">
        <f t="shared" si="13"/>
        <v>10.625</v>
      </c>
      <c r="F33" s="61">
        <f t="shared" si="0"/>
        <v>6.875</v>
      </c>
      <c r="G33" s="61">
        <f t="shared" si="1"/>
        <v>6.375</v>
      </c>
      <c r="H33" s="61"/>
      <c r="I33" s="83">
        <v>9.4852258275212211</v>
      </c>
      <c r="J33" s="61">
        <f t="shared" si="14"/>
        <v>13.24183934643062</v>
      </c>
      <c r="K33" s="61">
        <f t="shared" si="14"/>
        <v>12.5</v>
      </c>
      <c r="L33" s="61">
        <f t="shared" si="14"/>
        <v>10</v>
      </c>
      <c r="M33" s="61">
        <f t="shared" si="3"/>
        <v>7.5</v>
      </c>
      <c r="O33" s="87">
        <v>1578.7539312396618</v>
      </c>
      <c r="P33" s="86">
        <v>1500</v>
      </c>
      <c r="Q33" s="86">
        <v>1300</v>
      </c>
      <c r="R33" s="86">
        <v>1063.9093888897858</v>
      </c>
      <c r="S33" s="86">
        <v>1000</v>
      </c>
      <c r="T33" s="86">
        <v>700</v>
      </c>
      <c r="U33" s="61">
        <f>+E81</f>
        <v>1100</v>
      </c>
    </row>
    <row r="34" spans="1:22">
      <c r="B34" s="85" t="s">
        <v>14</v>
      </c>
      <c r="C34" s="84">
        <v>7.8695138112653167</v>
      </c>
      <c r="D34" s="61">
        <v>9.9816649542598839</v>
      </c>
      <c r="E34" s="61">
        <v>9.375</v>
      </c>
      <c r="F34" s="61">
        <v>5.81</v>
      </c>
      <c r="G34" s="61">
        <v>5.625</v>
      </c>
      <c r="O34" s="87">
        <v>1804.539417649396</v>
      </c>
      <c r="P34" s="86">
        <v>1700</v>
      </c>
      <c r="Q34" s="86">
        <v>1400</v>
      </c>
      <c r="R34" s="86">
        <v>1059.3471477144496</v>
      </c>
      <c r="S34" s="86">
        <v>1000</v>
      </c>
      <c r="T34" s="86">
        <v>800</v>
      </c>
    </row>
    <row r="35" spans="1:22">
      <c r="B35" s="85"/>
      <c r="C35" s="84"/>
      <c r="D35" s="61"/>
      <c r="E35" s="61"/>
      <c r="F35" s="61"/>
      <c r="G35" s="61"/>
      <c r="H35" s="61"/>
      <c r="I35" s="83">
        <v>8.8246114970698901</v>
      </c>
      <c r="J35" s="61">
        <v>12.470891390606363</v>
      </c>
      <c r="K35" s="61">
        <v>11.875</v>
      </c>
      <c r="L35" s="61">
        <v>8.75</v>
      </c>
      <c r="M35" s="61">
        <v>7.125</v>
      </c>
      <c r="O35" s="82">
        <v>1418.9337248571915</v>
      </c>
      <c r="P35" s="81">
        <v>1400</v>
      </c>
      <c r="Q35" s="81">
        <v>1100</v>
      </c>
      <c r="R35" s="81">
        <v>918.14926836844643</v>
      </c>
      <c r="S35" s="81">
        <v>800</v>
      </c>
      <c r="T35" s="81">
        <v>600</v>
      </c>
      <c r="U35" s="61">
        <f>+E46</f>
        <v>930</v>
      </c>
    </row>
    <row r="37" spans="1:22">
      <c r="D37" s="60">
        <f>+C35*160</f>
        <v>0</v>
      </c>
    </row>
    <row r="40" spans="1:22" ht="15">
      <c r="A40" s="315" t="s">
        <v>349</v>
      </c>
      <c r="B40" s="315"/>
      <c r="C40" s="317" t="s">
        <v>397</v>
      </c>
      <c r="D40" s="311"/>
      <c r="E40" s="311"/>
      <c r="F40" s="311"/>
      <c r="G40" s="311"/>
      <c r="H40" s="311"/>
      <c r="I40" s="311"/>
      <c r="J40" s="311"/>
      <c r="K40" s="311"/>
      <c r="L40" s="311" t="s">
        <v>432</v>
      </c>
      <c r="M40" s="311"/>
      <c r="N40" s="311"/>
      <c r="O40" s="311"/>
      <c r="P40" s="311"/>
      <c r="Q40" s="311" t="s">
        <v>433</v>
      </c>
      <c r="R40" s="311"/>
      <c r="S40" s="311"/>
      <c r="T40" s="311"/>
      <c r="U40" s="313"/>
      <c r="V40" s="62"/>
    </row>
    <row r="41" spans="1:22" ht="15">
      <c r="A41" s="315"/>
      <c r="B41" s="315"/>
      <c r="C41" s="317" t="s">
        <v>398</v>
      </c>
      <c r="D41" s="311"/>
      <c r="E41" s="311"/>
      <c r="F41" s="311"/>
      <c r="G41" s="311"/>
      <c r="H41" s="311"/>
      <c r="I41" s="311"/>
      <c r="J41" s="311"/>
      <c r="K41" s="311"/>
      <c r="L41" s="311" t="s">
        <v>401</v>
      </c>
      <c r="M41" s="311" t="s">
        <v>434</v>
      </c>
      <c r="N41" s="311" t="s">
        <v>12</v>
      </c>
      <c r="O41" s="311" t="s">
        <v>402</v>
      </c>
      <c r="P41" s="311" t="s">
        <v>435</v>
      </c>
      <c r="Q41" s="311" t="s">
        <v>401</v>
      </c>
      <c r="R41" s="311" t="s">
        <v>434</v>
      </c>
      <c r="S41" s="311" t="s">
        <v>12</v>
      </c>
      <c r="T41" s="311" t="s">
        <v>402</v>
      </c>
      <c r="U41" s="313" t="s">
        <v>435</v>
      </c>
      <c r="V41" s="62"/>
    </row>
    <row r="42" spans="1:22" ht="15">
      <c r="A42" s="315"/>
      <c r="B42" s="315"/>
      <c r="C42" s="317" t="s">
        <v>9</v>
      </c>
      <c r="D42" s="311"/>
      <c r="E42" s="311"/>
      <c r="F42" s="311"/>
      <c r="G42" s="311" t="s">
        <v>8</v>
      </c>
      <c r="H42" s="311"/>
      <c r="I42" s="311"/>
      <c r="J42" s="311"/>
      <c r="K42" s="311"/>
      <c r="L42" s="311"/>
      <c r="M42" s="311"/>
      <c r="N42" s="311"/>
      <c r="O42" s="311"/>
      <c r="P42" s="311"/>
      <c r="Q42" s="311"/>
      <c r="R42" s="311"/>
      <c r="S42" s="311"/>
      <c r="T42" s="311"/>
      <c r="U42" s="313"/>
      <c r="V42" s="62"/>
    </row>
    <row r="43" spans="1:22" ht="90">
      <c r="A43" s="316"/>
      <c r="B43" s="316"/>
      <c r="C43" s="80" t="s">
        <v>5</v>
      </c>
      <c r="D43" s="79" t="s">
        <v>12</v>
      </c>
      <c r="E43" s="79" t="s">
        <v>436</v>
      </c>
      <c r="F43" s="79" t="s">
        <v>437</v>
      </c>
      <c r="G43" s="79" t="s">
        <v>401</v>
      </c>
      <c r="H43" s="79"/>
      <c r="I43" s="79" t="s">
        <v>12</v>
      </c>
      <c r="J43" s="79" t="s">
        <v>436</v>
      </c>
      <c r="K43" s="79" t="s">
        <v>437</v>
      </c>
      <c r="L43" s="312"/>
      <c r="M43" s="312"/>
      <c r="N43" s="312"/>
      <c r="O43" s="312"/>
      <c r="P43" s="312"/>
      <c r="Q43" s="312"/>
      <c r="R43" s="312"/>
      <c r="S43" s="312"/>
      <c r="T43" s="312"/>
      <c r="U43" s="314"/>
      <c r="V43" s="62"/>
    </row>
    <row r="44" spans="1:22" ht="15">
      <c r="A44" s="320" t="s">
        <v>404</v>
      </c>
      <c r="B44" s="78" t="s">
        <v>10</v>
      </c>
      <c r="C44" s="77">
        <v>1655.4089718255987</v>
      </c>
      <c r="D44" s="76">
        <v>1500</v>
      </c>
      <c r="E44" s="76">
        <v>930</v>
      </c>
      <c r="F44" s="76">
        <v>930</v>
      </c>
      <c r="G44" s="76">
        <v>1128.4270702798974</v>
      </c>
      <c r="H44" s="76"/>
      <c r="I44" s="76">
        <v>1000</v>
      </c>
      <c r="J44" s="76">
        <v>400</v>
      </c>
      <c r="K44" s="76">
        <v>400</v>
      </c>
      <c r="L44" s="75"/>
      <c r="M44" s="75"/>
      <c r="N44" s="75"/>
      <c r="O44" s="75"/>
      <c r="P44" s="75"/>
      <c r="Q44" s="75"/>
      <c r="R44" s="75"/>
      <c r="S44" s="75"/>
      <c r="T44" s="75"/>
      <c r="U44" s="74"/>
      <c r="V44" s="62"/>
    </row>
    <row r="45" spans="1:22" ht="15">
      <c r="A45" s="318"/>
      <c r="B45" s="72" t="s">
        <v>13</v>
      </c>
      <c r="C45" s="71">
        <v>1501.3628294549058</v>
      </c>
      <c r="D45" s="70">
        <v>1450</v>
      </c>
      <c r="E45" s="70">
        <v>950</v>
      </c>
      <c r="F45" s="70">
        <v>950</v>
      </c>
      <c r="G45" s="70">
        <v>952.88284001582417</v>
      </c>
      <c r="H45" s="70"/>
      <c r="I45" s="70">
        <v>900</v>
      </c>
      <c r="J45" s="70">
        <v>400</v>
      </c>
      <c r="K45" s="70">
        <v>400</v>
      </c>
      <c r="L45" s="69"/>
      <c r="M45" s="69"/>
      <c r="N45" s="69"/>
      <c r="O45" s="69"/>
      <c r="P45" s="69"/>
      <c r="Q45" s="69"/>
      <c r="R45" s="69"/>
      <c r="S45" s="69"/>
      <c r="T45" s="69"/>
      <c r="U45" s="68"/>
      <c r="V45" s="62"/>
    </row>
    <row r="46" spans="1:22" ht="15">
      <c r="A46" s="318"/>
      <c r="B46" s="72" t="s">
        <v>14</v>
      </c>
      <c r="C46" s="71">
        <v>1597.0663926815814</v>
      </c>
      <c r="D46" s="70">
        <v>1500</v>
      </c>
      <c r="E46" s="70">
        <v>930</v>
      </c>
      <c r="F46" s="70">
        <v>930</v>
      </c>
      <c r="G46" s="70">
        <v>997.67131124850903</v>
      </c>
      <c r="H46" s="70"/>
      <c r="I46" s="70">
        <v>950</v>
      </c>
      <c r="J46" s="70">
        <v>400</v>
      </c>
      <c r="K46" s="70">
        <v>400</v>
      </c>
      <c r="L46" s="69"/>
      <c r="M46" s="69"/>
      <c r="N46" s="69"/>
      <c r="O46" s="69"/>
      <c r="P46" s="69"/>
      <c r="Q46" s="69"/>
      <c r="R46" s="69"/>
      <c r="S46" s="69"/>
      <c r="T46" s="69"/>
      <c r="U46" s="68"/>
      <c r="V46" s="62"/>
    </row>
    <row r="47" spans="1:22" ht="15">
      <c r="A47" s="318" t="s">
        <v>46</v>
      </c>
      <c r="B47" s="72" t="s">
        <v>47</v>
      </c>
      <c r="C47" s="71">
        <v>1301.0955104090128</v>
      </c>
      <c r="D47" s="70">
        <v>1300</v>
      </c>
      <c r="E47" s="70">
        <v>620</v>
      </c>
      <c r="F47" s="70">
        <v>600</v>
      </c>
      <c r="G47" s="70">
        <v>949.64280473965914</v>
      </c>
      <c r="H47" s="70"/>
      <c r="I47" s="70">
        <v>900</v>
      </c>
      <c r="J47" s="70">
        <v>400</v>
      </c>
      <c r="K47" s="70">
        <v>400</v>
      </c>
      <c r="L47" s="69"/>
      <c r="M47" s="69"/>
      <c r="N47" s="69"/>
      <c r="O47" s="69"/>
      <c r="P47" s="69"/>
      <c r="Q47" s="69"/>
      <c r="R47" s="69"/>
      <c r="S47" s="69"/>
      <c r="T47" s="69"/>
      <c r="U47" s="68"/>
      <c r="V47" s="62"/>
    </row>
    <row r="48" spans="1:22" ht="15">
      <c r="A48" s="318"/>
      <c r="B48" s="72" t="s">
        <v>48</v>
      </c>
      <c r="C48" s="71">
        <v>1600.8966628331027</v>
      </c>
      <c r="D48" s="70">
        <v>1500</v>
      </c>
      <c r="E48" s="70">
        <v>1000</v>
      </c>
      <c r="F48" s="70">
        <v>1000</v>
      </c>
      <c r="G48" s="70">
        <v>992.97246658852987</v>
      </c>
      <c r="H48" s="70"/>
      <c r="I48" s="70">
        <v>1000</v>
      </c>
      <c r="J48" s="70">
        <v>400</v>
      </c>
      <c r="K48" s="70">
        <v>400</v>
      </c>
      <c r="L48" s="69"/>
      <c r="M48" s="69"/>
      <c r="N48" s="69"/>
      <c r="O48" s="69"/>
      <c r="P48" s="69"/>
      <c r="Q48" s="69"/>
      <c r="R48" s="69"/>
      <c r="S48" s="69"/>
      <c r="T48" s="69"/>
      <c r="U48" s="68"/>
      <c r="V48" s="62"/>
    </row>
    <row r="49" spans="1:22" ht="15">
      <c r="A49" s="318"/>
      <c r="B49" s="72" t="s">
        <v>49</v>
      </c>
      <c r="C49" s="71">
        <v>1688.0220847416037</v>
      </c>
      <c r="D49" s="70">
        <v>1550</v>
      </c>
      <c r="E49" s="70">
        <v>1000</v>
      </c>
      <c r="F49" s="70">
        <v>1000</v>
      </c>
      <c r="G49" s="70">
        <v>1022.1159634030463</v>
      </c>
      <c r="H49" s="70"/>
      <c r="I49" s="70">
        <v>930</v>
      </c>
      <c r="J49" s="70">
        <v>400</v>
      </c>
      <c r="K49" s="70">
        <v>400</v>
      </c>
      <c r="L49" s="69"/>
      <c r="M49" s="69"/>
      <c r="N49" s="69"/>
      <c r="O49" s="69"/>
      <c r="P49" s="69"/>
      <c r="Q49" s="69"/>
      <c r="R49" s="69"/>
      <c r="S49" s="69"/>
      <c r="T49" s="69"/>
      <c r="U49" s="68"/>
      <c r="V49" s="62"/>
    </row>
    <row r="50" spans="1:22" ht="15">
      <c r="A50" s="318" t="s">
        <v>42</v>
      </c>
      <c r="B50" s="72" t="s">
        <v>438</v>
      </c>
      <c r="C50" s="71">
        <v>1478.3272251276919</v>
      </c>
      <c r="D50" s="70">
        <v>1450</v>
      </c>
      <c r="E50" s="70">
        <v>800</v>
      </c>
      <c r="F50" s="70">
        <v>800</v>
      </c>
      <c r="G50" s="70">
        <v>913.72988944421115</v>
      </c>
      <c r="H50" s="70"/>
      <c r="I50" s="70">
        <v>850</v>
      </c>
      <c r="J50" s="70">
        <v>400</v>
      </c>
      <c r="K50" s="70">
        <v>400</v>
      </c>
      <c r="L50" s="69"/>
      <c r="M50" s="69"/>
      <c r="N50" s="69"/>
      <c r="O50" s="69"/>
      <c r="P50" s="69"/>
      <c r="Q50" s="69"/>
      <c r="R50" s="69"/>
      <c r="S50" s="69"/>
      <c r="T50" s="69"/>
      <c r="U50" s="68"/>
      <c r="V50" s="62"/>
    </row>
    <row r="51" spans="1:22" ht="15">
      <c r="A51" s="318"/>
      <c r="B51" s="72" t="s">
        <v>44</v>
      </c>
      <c r="C51" s="71">
        <v>1565.5799861666196</v>
      </c>
      <c r="D51" s="70">
        <v>1500</v>
      </c>
      <c r="E51" s="70">
        <v>1000</v>
      </c>
      <c r="F51" s="70">
        <v>1000</v>
      </c>
      <c r="G51" s="70">
        <v>1014.9800015045718</v>
      </c>
      <c r="H51" s="70"/>
      <c r="I51" s="70">
        <v>950</v>
      </c>
      <c r="J51" s="70">
        <v>400</v>
      </c>
      <c r="K51" s="70">
        <v>400</v>
      </c>
      <c r="L51" s="69"/>
      <c r="M51" s="69"/>
      <c r="N51" s="69"/>
      <c r="O51" s="69"/>
      <c r="P51" s="69"/>
      <c r="Q51" s="69"/>
      <c r="R51" s="69"/>
      <c r="S51" s="69"/>
      <c r="T51" s="69"/>
      <c r="U51" s="68"/>
      <c r="V51" s="62"/>
    </row>
    <row r="52" spans="1:22" ht="15">
      <c r="A52" s="318"/>
      <c r="B52" s="72" t="s">
        <v>439</v>
      </c>
      <c r="C52" s="71">
        <v>1786.7761056905629</v>
      </c>
      <c r="D52" s="70">
        <v>1600</v>
      </c>
      <c r="E52" s="70">
        <v>1000</v>
      </c>
      <c r="F52" s="70">
        <v>1000</v>
      </c>
      <c r="G52" s="70">
        <v>1112.3051306577879</v>
      </c>
      <c r="H52" s="70"/>
      <c r="I52" s="70">
        <v>1000</v>
      </c>
      <c r="J52" s="70">
        <v>500</v>
      </c>
      <c r="K52" s="70">
        <v>500</v>
      </c>
      <c r="L52" s="69"/>
      <c r="M52" s="69"/>
      <c r="N52" s="69"/>
      <c r="O52" s="69"/>
      <c r="P52" s="69"/>
      <c r="Q52" s="69"/>
      <c r="R52" s="69"/>
      <c r="S52" s="69"/>
      <c r="T52" s="69"/>
      <c r="U52" s="68"/>
      <c r="V52" s="62"/>
    </row>
    <row r="53" spans="1:22" ht="15">
      <c r="A53" s="318" t="s">
        <v>407</v>
      </c>
      <c r="B53" s="72" t="s">
        <v>408</v>
      </c>
      <c r="C53" s="71">
        <v>1661.6372788687033</v>
      </c>
      <c r="D53" s="70">
        <v>1500</v>
      </c>
      <c r="E53" s="70">
        <v>1000</v>
      </c>
      <c r="F53" s="70">
        <v>1000</v>
      </c>
      <c r="G53" s="70">
        <v>991.46378747376173</v>
      </c>
      <c r="H53" s="70"/>
      <c r="I53" s="70">
        <v>1000</v>
      </c>
      <c r="J53" s="70">
        <v>400</v>
      </c>
      <c r="K53" s="70">
        <v>400</v>
      </c>
      <c r="L53" s="69"/>
      <c r="M53" s="69"/>
      <c r="N53" s="69"/>
      <c r="O53" s="69"/>
      <c r="P53" s="69"/>
      <c r="Q53" s="69"/>
      <c r="R53" s="69"/>
      <c r="S53" s="69"/>
      <c r="T53" s="69"/>
      <c r="U53" s="68"/>
      <c r="V53" s="62"/>
    </row>
    <row r="54" spans="1:22" ht="15">
      <c r="A54" s="318"/>
      <c r="B54" s="72" t="s">
        <v>409</v>
      </c>
      <c r="C54" s="71">
        <v>1585.8559276520709</v>
      </c>
      <c r="D54" s="70">
        <v>1500</v>
      </c>
      <c r="E54" s="70">
        <v>1000</v>
      </c>
      <c r="F54" s="70">
        <v>1000</v>
      </c>
      <c r="G54" s="70">
        <v>1079.612291556457</v>
      </c>
      <c r="H54" s="70"/>
      <c r="I54" s="70">
        <v>1000</v>
      </c>
      <c r="J54" s="70">
        <v>400</v>
      </c>
      <c r="K54" s="70">
        <v>400</v>
      </c>
      <c r="L54" s="69"/>
      <c r="M54" s="69"/>
      <c r="N54" s="69"/>
      <c r="O54" s="69"/>
      <c r="P54" s="69"/>
      <c r="Q54" s="69"/>
      <c r="R54" s="69"/>
      <c r="S54" s="69"/>
      <c r="T54" s="69"/>
      <c r="U54" s="68"/>
      <c r="V54" s="62"/>
    </row>
    <row r="55" spans="1:22" ht="15">
      <c r="A55" s="318"/>
      <c r="B55" s="72" t="s">
        <v>410</v>
      </c>
      <c r="C55" s="71">
        <v>1614.2048695915362</v>
      </c>
      <c r="D55" s="70">
        <v>1500</v>
      </c>
      <c r="E55" s="70">
        <v>1000</v>
      </c>
      <c r="F55" s="70">
        <v>1000</v>
      </c>
      <c r="G55" s="70">
        <v>962.01045525357654</v>
      </c>
      <c r="H55" s="70"/>
      <c r="I55" s="70">
        <v>900</v>
      </c>
      <c r="J55" s="70">
        <v>400</v>
      </c>
      <c r="K55" s="70">
        <v>400</v>
      </c>
      <c r="L55" s="69"/>
      <c r="M55" s="69"/>
      <c r="N55" s="69"/>
      <c r="O55" s="69"/>
      <c r="P55" s="69"/>
      <c r="Q55" s="69"/>
      <c r="R55" s="69"/>
      <c r="S55" s="69"/>
      <c r="T55" s="69"/>
      <c r="U55" s="68"/>
      <c r="V55" s="62"/>
    </row>
    <row r="56" spans="1:22" ht="15">
      <c r="A56" s="318"/>
      <c r="B56" s="72" t="s">
        <v>411</v>
      </c>
      <c r="C56" s="71">
        <v>1511.183414426481</v>
      </c>
      <c r="D56" s="70">
        <v>1500</v>
      </c>
      <c r="E56" s="70">
        <v>800</v>
      </c>
      <c r="F56" s="70">
        <v>800</v>
      </c>
      <c r="G56" s="70">
        <v>962.667379767841</v>
      </c>
      <c r="H56" s="70"/>
      <c r="I56" s="70">
        <v>800</v>
      </c>
      <c r="J56" s="70">
        <v>400</v>
      </c>
      <c r="K56" s="70">
        <v>400</v>
      </c>
      <c r="L56" s="69"/>
      <c r="M56" s="69"/>
      <c r="N56" s="69"/>
      <c r="O56" s="69"/>
      <c r="P56" s="69"/>
      <c r="Q56" s="69"/>
      <c r="R56" s="69"/>
      <c r="S56" s="69"/>
      <c r="T56" s="69"/>
      <c r="U56" s="68"/>
      <c r="V56" s="62"/>
    </row>
    <row r="57" spans="1:22" ht="15">
      <c r="A57" s="318" t="s">
        <v>412</v>
      </c>
      <c r="B57" s="72" t="s">
        <v>413</v>
      </c>
      <c r="C57" s="71">
        <v>1550.6453310109341</v>
      </c>
      <c r="D57" s="70">
        <v>1500</v>
      </c>
      <c r="E57" s="70">
        <v>1000</v>
      </c>
      <c r="F57" s="70">
        <v>1000</v>
      </c>
      <c r="G57" s="70">
        <v>1070.3390287810739</v>
      </c>
      <c r="H57" s="70"/>
      <c r="I57" s="70">
        <v>1000</v>
      </c>
      <c r="J57" s="70">
        <v>450</v>
      </c>
      <c r="K57" s="70">
        <v>450</v>
      </c>
      <c r="L57" s="69"/>
      <c r="M57" s="69"/>
      <c r="N57" s="69"/>
      <c r="O57" s="69"/>
      <c r="P57" s="69"/>
      <c r="Q57" s="69"/>
      <c r="R57" s="69"/>
      <c r="S57" s="69"/>
      <c r="T57" s="69"/>
      <c r="U57" s="68"/>
      <c r="V57" s="62"/>
    </row>
    <row r="58" spans="1:22" ht="15">
      <c r="A58" s="318"/>
      <c r="B58" s="72" t="s">
        <v>414</v>
      </c>
      <c r="C58" s="71">
        <v>1697.6869444671347</v>
      </c>
      <c r="D58" s="70">
        <v>1600</v>
      </c>
      <c r="E58" s="70">
        <v>1000</v>
      </c>
      <c r="F58" s="70">
        <v>1000</v>
      </c>
      <c r="G58" s="70">
        <v>1006.3728343726284</v>
      </c>
      <c r="H58" s="70"/>
      <c r="I58" s="70">
        <v>950</v>
      </c>
      <c r="J58" s="70">
        <v>400</v>
      </c>
      <c r="K58" s="70">
        <v>400</v>
      </c>
      <c r="L58" s="69"/>
      <c r="M58" s="69"/>
      <c r="N58" s="69"/>
      <c r="O58" s="69"/>
      <c r="P58" s="69"/>
      <c r="Q58" s="69"/>
      <c r="R58" s="69"/>
      <c r="S58" s="69"/>
      <c r="T58" s="69"/>
      <c r="U58" s="68"/>
      <c r="V58" s="62"/>
    </row>
    <row r="59" spans="1:22" ht="15">
      <c r="A59" s="318"/>
      <c r="B59" s="72" t="s">
        <v>415</v>
      </c>
      <c r="C59" s="71">
        <v>1571.2519666045537</v>
      </c>
      <c r="D59" s="70">
        <v>1500</v>
      </c>
      <c r="E59" s="70">
        <v>900</v>
      </c>
      <c r="F59" s="70">
        <v>900</v>
      </c>
      <c r="G59" s="70">
        <v>957.75210786654191</v>
      </c>
      <c r="H59" s="70"/>
      <c r="I59" s="70">
        <v>900</v>
      </c>
      <c r="J59" s="70">
        <v>300</v>
      </c>
      <c r="K59" s="70">
        <v>300</v>
      </c>
      <c r="L59" s="69"/>
      <c r="M59" s="69"/>
      <c r="N59" s="69"/>
      <c r="O59" s="69"/>
      <c r="P59" s="69"/>
      <c r="Q59" s="69"/>
      <c r="R59" s="69"/>
      <c r="S59" s="69"/>
      <c r="T59" s="69"/>
      <c r="U59" s="68"/>
      <c r="V59" s="62"/>
    </row>
    <row r="60" spans="1:22" ht="15">
      <c r="A60" s="318"/>
      <c r="B60" s="72" t="s">
        <v>416</v>
      </c>
      <c r="C60" s="71">
        <v>1529.8280032290188</v>
      </c>
      <c r="D60" s="70">
        <v>1494</v>
      </c>
      <c r="E60" s="70">
        <v>700</v>
      </c>
      <c r="F60" s="70">
        <v>700</v>
      </c>
      <c r="G60" s="70">
        <v>1203.2442136086736</v>
      </c>
      <c r="H60" s="70"/>
      <c r="I60" s="70">
        <v>1000</v>
      </c>
      <c r="J60" s="70">
        <v>550</v>
      </c>
      <c r="K60" s="70">
        <v>550</v>
      </c>
      <c r="L60" s="69"/>
      <c r="M60" s="69"/>
      <c r="N60" s="69"/>
      <c r="O60" s="69"/>
      <c r="P60" s="69"/>
      <c r="Q60" s="69"/>
      <c r="R60" s="69"/>
      <c r="S60" s="69"/>
      <c r="T60" s="69"/>
      <c r="U60" s="68"/>
      <c r="V60" s="62"/>
    </row>
    <row r="61" spans="1:22" ht="15">
      <c r="A61" s="318"/>
      <c r="B61" s="72" t="s">
        <v>440</v>
      </c>
      <c r="C61" s="71">
        <v>1377.9273280446821</v>
      </c>
      <c r="D61" s="70">
        <v>1300</v>
      </c>
      <c r="E61" s="70">
        <v>750</v>
      </c>
      <c r="F61" s="70">
        <v>750</v>
      </c>
      <c r="G61" s="70">
        <v>912.87933873349914</v>
      </c>
      <c r="H61" s="70"/>
      <c r="I61" s="70">
        <v>850</v>
      </c>
      <c r="J61" s="70">
        <v>350</v>
      </c>
      <c r="K61" s="70">
        <v>350</v>
      </c>
      <c r="L61" s="69"/>
      <c r="M61" s="69"/>
      <c r="N61" s="69"/>
      <c r="O61" s="69"/>
      <c r="P61" s="69"/>
      <c r="Q61" s="69"/>
      <c r="R61" s="69"/>
      <c r="S61" s="69"/>
      <c r="T61" s="69"/>
      <c r="U61" s="68"/>
      <c r="V61" s="62"/>
    </row>
    <row r="62" spans="1:22" ht="15">
      <c r="A62" s="318" t="s">
        <v>441</v>
      </c>
      <c r="B62" s="72" t="s">
        <v>442</v>
      </c>
      <c r="C62" s="71">
        <v>1492.0103346360891</v>
      </c>
      <c r="D62" s="70">
        <v>1500</v>
      </c>
      <c r="E62" s="70">
        <v>800</v>
      </c>
      <c r="F62" s="70">
        <v>800</v>
      </c>
      <c r="G62" s="70">
        <v>1079.076829259064</v>
      </c>
      <c r="H62" s="70"/>
      <c r="I62" s="70">
        <v>800</v>
      </c>
      <c r="J62" s="70">
        <v>230</v>
      </c>
      <c r="K62" s="73"/>
      <c r="L62" s="69"/>
      <c r="M62" s="69"/>
      <c r="N62" s="69"/>
      <c r="O62" s="69"/>
      <c r="P62" s="69"/>
      <c r="Q62" s="69"/>
      <c r="R62" s="69"/>
      <c r="S62" s="69"/>
      <c r="T62" s="69"/>
      <c r="U62" s="68"/>
      <c r="V62" s="62"/>
    </row>
    <row r="63" spans="1:22" ht="15">
      <c r="A63" s="318"/>
      <c r="B63" s="72" t="s">
        <v>443</v>
      </c>
      <c r="C63" s="71">
        <v>1558.245488742521</v>
      </c>
      <c r="D63" s="70">
        <v>1500</v>
      </c>
      <c r="E63" s="70">
        <v>930</v>
      </c>
      <c r="F63" s="70">
        <v>930</v>
      </c>
      <c r="G63" s="70">
        <v>969.30149731300173</v>
      </c>
      <c r="H63" s="70"/>
      <c r="I63" s="70">
        <v>950</v>
      </c>
      <c r="J63" s="70">
        <v>450</v>
      </c>
      <c r="K63" s="70">
        <v>450</v>
      </c>
      <c r="L63" s="69"/>
      <c r="M63" s="69"/>
      <c r="N63" s="69"/>
      <c r="O63" s="69"/>
      <c r="P63" s="69"/>
      <c r="Q63" s="69"/>
      <c r="R63" s="69"/>
      <c r="S63" s="69"/>
      <c r="T63" s="69"/>
      <c r="U63" s="68"/>
      <c r="V63" s="62"/>
    </row>
    <row r="64" spans="1:22" ht="45">
      <c r="A64" s="318"/>
      <c r="B64" s="72" t="s">
        <v>444</v>
      </c>
      <c r="C64" s="71">
        <v>1577.6233611332582</v>
      </c>
      <c r="D64" s="70">
        <v>1500</v>
      </c>
      <c r="E64" s="70">
        <v>1000</v>
      </c>
      <c r="F64" s="70">
        <v>1000</v>
      </c>
      <c r="G64" s="70">
        <v>971.48676011596649</v>
      </c>
      <c r="H64" s="70"/>
      <c r="I64" s="70">
        <v>900</v>
      </c>
      <c r="J64" s="70">
        <v>400</v>
      </c>
      <c r="K64" s="70">
        <v>400</v>
      </c>
      <c r="L64" s="69"/>
      <c r="M64" s="69"/>
      <c r="N64" s="69"/>
      <c r="O64" s="69"/>
      <c r="P64" s="69"/>
      <c r="Q64" s="69"/>
      <c r="R64" s="69"/>
      <c r="S64" s="69"/>
      <c r="T64" s="69"/>
      <c r="U64" s="68"/>
      <c r="V64" s="62"/>
    </row>
    <row r="65" spans="1:22" ht="15">
      <c r="A65" s="318"/>
      <c r="B65" s="72" t="s">
        <v>445</v>
      </c>
      <c r="C65" s="71">
        <v>1613.908323966484</v>
      </c>
      <c r="D65" s="70">
        <v>1500</v>
      </c>
      <c r="E65" s="70">
        <v>1000</v>
      </c>
      <c r="F65" s="70">
        <v>1000</v>
      </c>
      <c r="G65" s="70">
        <v>1007.7138508549579</v>
      </c>
      <c r="H65" s="70"/>
      <c r="I65" s="70">
        <v>950</v>
      </c>
      <c r="J65" s="70">
        <v>400</v>
      </c>
      <c r="K65" s="70">
        <v>400</v>
      </c>
      <c r="L65" s="69"/>
      <c r="M65" s="69"/>
      <c r="N65" s="69"/>
      <c r="O65" s="69"/>
      <c r="P65" s="69"/>
      <c r="Q65" s="69"/>
      <c r="R65" s="69"/>
      <c r="S65" s="69"/>
      <c r="T65" s="69"/>
      <c r="U65" s="68"/>
      <c r="V65" s="62"/>
    </row>
    <row r="66" spans="1:22" ht="15">
      <c r="A66" s="318"/>
      <c r="B66" s="72" t="s">
        <v>446</v>
      </c>
      <c r="C66" s="71">
        <v>1729.3445376491045</v>
      </c>
      <c r="D66" s="70">
        <v>1600</v>
      </c>
      <c r="E66" s="70">
        <v>1000</v>
      </c>
      <c r="F66" s="70">
        <v>1000</v>
      </c>
      <c r="G66" s="70">
        <v>1079.6262189269382</v>
      </c>
      <c r="H66" s="70"/>
      <c r="I66" s="70">
        <v>1000</v>
      </c>
      <c r="J66" s="70">
        <v>500</v>
      </c>
      <c r="K66" s="70">
        <v>500</v>
      </c>
      <c r="L66" s="69"/>
      <c r="M66" s="69"/>
      <c r="N66" s="69"/>
      <c r="O66" s="69"/>
      <c r="P66" s="69"/>
      <c r="Q66" s="69"/>
      <c r="R66" s="69"/>
      <c r="S66" s="69"/>
      <c r="T66" s="69"/>
      <c r="U66" s="68"/>
      <c r="V66" s="62"/>
    </row>
    <row r="67" spans="1:22" ht="30">
      <c r="A67" s="318"/>
      <c r="B67" s="72" t="s">
        <v>447</v>
      </c>
      <c r="C67" s="71">
        <v>1896.4930646078176</v>
      </c>
      <c r="D67" s="70">
        <v>1700</v>
      </c>
      <c r="E67" s="70">
        <v>1000</v>
      </c>
      <c r="F67" s="70">
        <v>1000</v>
      </c>
      <c r="G67" s="70">
        <v>1276.9902669580988</v>
      </c>
      <c r="H67" s="70"/>
      <c r="I67" s="70">
        <v>1200</v>
      </c>
      <c r="J67" s="70">
        <v>550</v>
      </c>
      <c r="K67" s="70">
        <v>550</v>
      </c>
      <c r="L67" s="69"/>
      <c r="M67" s="69"/>
      <c r="N67" s="69"/>
      <c r="O67" s="69"/>
      <c r="P67" s="69"/>
      <c r="Q67" s="69"/>
      <c r="R67" s="69"/>
      <c r="S67" s="69"/>
      <c r="T67" s="69"/>
      <c r="U67" s="68"/>
      <c r="V67" s="62"/>
    </row>
    <row r="68" spans="1:22" ht="15">
      <c r="A68" s="318"/>
      <c r="B68" s="72" t="s">
        <v>448</v>
      </c>
      <c r="C68" s="71">
        <v>1236.4592558497552</v>
      </c>
      <c r="D68" s="70">
        <v>1250</v>
      </c>
      <c r="E68" s="70">
        <v>500</v>
      </c>
      <c r="F68" s="70">
        <v>500</v>
      </c>
      <c r="G68" s="70">
        <v>1085.8512598059326</v>
      </c>
      <c r="H68" s="70"/>
      <c r="I68" s="70">
        <v>950</v>
      </c>
      <c r="J68" s="70">
        <v>456</v>
      </c>
      <c r="K68" s="70">
        <v>456</v>
      </c>
      <c r="L68" s="69"/>
      <c r="M68" s="69"/>
      <c r="N68" s="69"/>
      <c r="O68" s="69"/>
      <c r="P68" s="69"/>
      <c r="Q68" s="69"/>
      <c r="R68" s="69"/>
      <c r="S68" s="69"/>
      <c r="T68" s="69"/>
      <c r="U68" s="68"/>
      <c r="V68" s="62"/>
    </row>
    <row r="69" spans="1:22" ht="30">
      <c r="A69" s="318" t="s">
        <v>449</v>
      </c>
      <c r="B69" s="72" t="s">
        <v>450</v>
      </c>
      <c r="C69" s="71">
        <v>1137.1655309079181</v>
      </c>
      <c r="D69" s="70">
        <v>1000</v>
      </c>
      <c r="E69" s="70">
        <v>500</v>
      </c>
      <c r="F69" s="70">
        <v>500</v>
      </c>
      <c r="G69" s="70">
        <v>939.1533279789486</v>
      </c>
      <c r="H69" s="70"/>
      <c r="I69" s="70">
        <v>850</v>
      </c>
      <c r="J69" s="70">
        <v>400</v>
      </c>
      <c r="K69" s="70">
        <v>400</v>
      </c>
      <c r="L69" s="69"/>
      <c r="M69" s="69"/>
      <c r="N69" s="69"/>
      <c r="O69" s="69"/>
      <c r="P69" s="69"/>
      <c r="Q69" s="69"/>
      <c r="R69" s="69"/>
      <c r="S69" s="69"/>
      <c r="T69" s="69"/>
      <c r="U69" s="68"/>
      <c r="V69" s="62"/>
    </row>
    <row r="70" spans="1:22" ht="30">
      <c r="A70" s="318"/>
      <c r="B70" s="72" t="s">
        <v>451</v>
      </c>
      <c r="C70" s="71">
        <v>1396.7984015381307</v>
      </c>
      <c r="D70" s="70">
        <v>1400</v>
      </c>
      <c r="E70" s="70">
        <v>1000</v>
      </c>
      <c r="F70" s="70">
        <v>1000</v>
      </c>
      <c r="G70" s="70">
        <v>946.54509216700694</v>
      </c>
      <c r="H70" s="70"/>
      <c r="I70" s="70">
        <v>950</v>
      </c>
      <c r="J70" s="70">
        <v>350</v>
      </c>
      <c r="K70" s="70">
        <v>350</v>
      </c>
      <c r="L70" s="69"/>
      <c r="M70" s="69"/>
      <c r="N70" s="69"/>
      <c r="O70" s="69"/>
      <c r="P70" s="69"/>
      <c r="Q70" s="69"/>
      <c r="R70" s="69"/>
      <c r="S70" s="69"/>
      <c r="T70" s="69"/>
      <c r="U70" s="68"/>
      <c r="V70" s="62"/>
    </row>
    <row r="71" spans="1:22" ht="30">
      <c r="A71" s="318"/>
      <c r="B71" s="72" t="s">
        <v>452</v>
      </c>
      <c r="C71" s="71">
        <v>1565.662495547997</v>
      </c>
      <c r="D71" s="70">
        <v>1577</v>
      </c>
      <c r="E71" s="70">
        <v>900</v>
      </c>
      <c r="F71" s="70">
        <v>900</v>
      </c>
      <c r="G71" s="70">
        <v>965.3992478054198</v>
      </c>
      <c r="H71" s="70"/>
      <c r="I71" s="70">
        <v>850</v>
      </c>
      <c r="J71" s="70">
        <v>400</v>
      </c>
      <c r="K71" s="70">
        <v>400</v>
      </c>
      <c r="L71" s="69"/>
      <c r="M71" s="69"/>
      <c r="N71" s="69"/>
      <c r="O71" s="69"/>
      <c r="P71" s="69"/>
      <c r="Q71" s="69"/>
      <c r="R71" s="69"/>
      <c r="S71" s="69"/>
      <c r="T71" s="69"/>
      <c r="U71" s="68"/>
      <c r="V71" s="62"/>
    </row>
    <row r="72" spans="1:22" ht="30">
      <c r="A72" s="318"/>
      <c r="B72" s="72" t="s">
        <v>453</v>
      </c>
      <c r="C72" s="71">
        <v>1600.6474634448598</v>
      </c>
      <c r="D72" s="70">
        <v>1500</v>
      </c>
      <c r="E72" s="70">
        <v>1000</v>
      </c>
      <c r="F72" s="70">
        <v>1000</v>
      </c>
      <c r="G72" s="70">
        <v>990.60969291060087</v>
      </c>
      <c r="H72" s="70"/>
      <c r="I72" s="70">
        <v>950</v>
      </c>
      <c r="J72" s="70">
        <v>500</v>
      </c>
      <c r="K72" s="70">
        <v>500</v>
      </c>
      <c r="L72" s="69"/>
      <c r="M72" s="69"/>
      <c r="N72" s="69"/>
      <c r="O72" s="69"/>
      <c r="P72" s="69"/>
      <c r="Q72" s="69"/>
      <c r="R72" s="69"/>
      <c r="S72" s="69"/>
      <c r="T72" s="69"/>
      <c r="U72" s="68"/>
      <c r="V72" s="62"/>
    </row>
    <row r="73" spans="1:22" ht="30">
      <c r="A73" s="318"/>
      <c r="B73" s="72" t="s">
        <v>454</v>
      </c>
      <c r="C73" s="71">
        <v>1801.2635165018346</v>
      </c>
      <c r="D73" s="70">
        <v>1700</v>
      </c>
      <c r="E73" s="70">
        <v>1100</v>
      </c>
      <c r="F73" s="70">
        <v>1100</v>
      </c>
      <c r="G73" s="70">
        <v>1128.8210237781771</v>
      </c>
      <c r="H73" s="70"/>
      <c r="I73" s="70">
        <v>1100</v>
      </c>
      <c r="J73" s="70">
        <v>500</v>
      </c>
      <c r="K73" s="70">
        <v>500</v>
      </c>
      <c r="L73" s="69"/>
      <c r="M73" s="69"/>
      <c r="N73" s="69"/>
      <c r="O73" s="69"/>
      <c r="P73" s="69"/>
      <c r="Q73" s="69"/>
      <c r="R73" s="69"/>
      <c r="S73" s="69"/>
      <c r="T73" s="69"/>
      <c r="U73" s="68"/>
      <c r="V73" s="62"/>
    </row>
    <row r="74" spans="1:22" ht="30">
      <c r="A74" s="318"/>
      <c r="B74" s="72" t="s">
        <v>455</v>
      </c>
      <c r="C74" s="71">
        <v>2073.4162233577999</v>
      </c>
      <c r="D74" s="70">
        <v>1800</v>
      </c>
      <c r="E74" s="70">
        <v>1000</v>
      </c>
      <c r="F74" s="70">
        <v>1000</v>
      </c>
      <c r="G74" s="70">
        <v>1343.6070812797861</v>
      </c>
      <c r="H74" s="70"/>
      <c r="I74" s="70">
        <v>1200</v>
      </c>
      <c r="J74" s="70">
        <v>600</v>
      </c>
      <c r="K74" s="70">
        <v>600</v>
      </c>
      <c r="L74" s="69"/>
      <c r="M74" s="69"/>
      <c r="N74" s="69"/>
      <c r="O74" s="69"/>
      <c r="P74" s="69"/>
      <c r="Q74" s="69"/>
      <c r="R74" s="69"/>
      <c r="S74" s="69"/>
      <c r="T74" s="69"/>
      <c r="U74" s="68"/>
      <c r="V74" s="62"/>
    </row>
    <row r="75" spans="1:22" ht="45">
      <c r="A75" s="318"/>
      <c r="B75" s="72" t="s">
        <v>456</v>
      </c>
      <c r="C75" s="71">
        <v>1492.453400585933</v>
      </c>
      <c r="D75" s="70">
        <v>1400</v>
      </c>
      <c r="E75" s="70">
        <v>900</v>
      </c>
      <c r="F75" s="70">
        <v>900</v>
      </c>
      <c r="G75" s="70">
        <v>1056.1314118615344</v>
      </c>
      <c r="H75" s="70"/>
      <c r="I75" s="70">
        <v>1000</v>
      </c>
      <c r="J75" s="70">
        <v>500</v>
      </c>
      <c r="K75" s="70">
        <v>500</v>
      </c>
      <c r="L75" s="69"/>
      <c r="M75" s="69"/>
      <c r="N75" s="69"/>
      <c r="O75" s="69"/>
      <c r="P75" s="69"/>
      <c r="Q75" s="69"/>
      <c r="R75" s="69"/>
      <c r="S75" s="69"/>
      <c r="T75" s="69"/>
      <c r="U75" s="68"/>
      <c r="V75" s="62"/>
    </row>
    <row r="76" spans="1:22" ht="15">
      <c r="A76" s="318" t="s">
        <v>457</v>
      </c>
      <c r="B76" s="72" t="s">
        <v>458</v>
      </c>
      <c r="C76" s="71">
        <v>1490.9106616751974</v>
      </c>
      <c r="D76" s="70">
        <v>1450</v>
      </c>
      <c r="E76" s="70">
        <v>800</v>
      </c>
      <c r="F76" s="70">
        <v>800</v>
      </c>
      <c r="G76" s="70">
        <v>1055.7683995143466</v>
      </c>
      <c r="H76" s="70"/>
      <c r="I76" s="70">
        <v>1000</v>
      </c>
      <c r="J76" s="70">
        <v>400</v>
      </c>
      <c r="K76" s="70">
        <v>400</v>
      </c>
      <c r="L76" s="69"/>
      <c r="M76" s="69"/>
      <c r="N76" s="69"/>
      <c r="O76" s="69"/>
      <c r="P76" s="69"/>
      <c r="Q76" s="69"/>
      <c r="R76" s="69"/>
      <c r="S76" s="69"/>
      <c r="T76" s="69"/>
      <c r="U76" s="68"/>
      <c r="V76" s="62"/>
    </row>
    <row r="77" spans="1:22" ht="15">
      <c r="A77" s="318"/>
      <c r="B77" s="72" t="s">
        <v>366</v>
      </c>
      <c r="C77" s="71">
        <v>1616.6044773207823</v>
      </c>
      <c r="D77" s="70">
        <v>1500</v>
      </c>
      <c r="E77" s="70">
        <v>1000</v>
      </c>
      <c r="F77" s="70">
        <v>1000</v>
      </c>
      <c r="G77" s="70">
        <v>974.48693727514535</v>
      </c>
      <c r="H77" s="70"/>
      <c r="I77" s="70">
        <v>900</v>
      </c>
      <c r="J77" s="70">
        <v>400</v>
      </c>
      <c r="K77" s="70">
        <v>400</v>
      </c>
      <c r="L77" s="69"/>
      <c r="M77" s="69"/>
      <c r="N77" s="69"/>
      <c r="O77" s="69"/>
      <c r="P77" s="69"/>
      <c r="Q77" s="69"/>
      <c r="R77" s="69"/>
      <c r="S77" s="69"/>
      <c r="T77" s="69"/>
      <c r="U77" s="68"/>
      <c r="V77" s="62"/>
    </row>
    <row r="78" spans="1:22" ht="15">
      <c r="A78" s="318" t="s">
        <v>459</v>
      </c>
      <c r="B78" s="72" t="s">
        <v>460</v>
      </c>
      <c r="C78" s="71">
        <v>1410.2777377383725</v>
      </c>
      <c r="D78" s="70">
        <v>1400</v>
      </c>
      <c r="E78" s="70">
        <v>700</v>
      </c>
      <c r="F78" s="70">
        <v>700</v>
      </c>
      <c r="G78" s="70">
        <v>912.70196859700593</v>
      </c>
      <c r="H78" s="70"/>
      <c r="I78" s="70">
        <v>850</v>
      </c>
      <c r="J78" s="70">
        <v>350</v>
      </c>
      <c r="K78" s="70">
        <v>350</v>
      </c>
      <c r="L78" s="69"/>
      <c r="M78" s="69"/>
      <c r="N78" s="69"/>
      <c r="O78" s="69"/>
      <c r="P78" s="69"/>
      <c r="Q78" s="69"/>
      <c r="R78" s="69"/>
      <c r="S78" s="69"/>
      <c r="T78" s="69"/>
      <c r="U78" s="68"/>
      <c r="V78" s="62"/>
    </row>
    <row r="79" spans="1:22" ht="15">
      <c r="A79" s="318"/>
      <c r="B79" s="72" t="s">
        <v>461</v>
      </c>
      <c r="C79" s="71">
        <v>1513.8585507223199</v>
      </c>
      <c r="D79" s="70">
        <v>1500</v>
      </c>
      <c r="E79" s="70">
        <v>900</v>
      </c>
      <c r="F79" s="70">
        <v>900</v>
      </c>
      <c r="G79" s="70">
        <v>999.06673562320213</v>
      </c>
      <c r="H79" s="70"/>
      <c r="I79" s="70">
        <v>950</v>
      </c>
      <c r="J79" s="70">
        <v>500</v>
      </c>
      <c r="K79" s="70">
        <v>500</v>
      </c>
      <c r="L79" s="69"/>
      <c r="M79" s="69"/>
      <c r="N79" s="69"/>
      <c r="O79" s="69"/>
      <c r="P79" s="69"/>
      <c r="Q79" s="69"/>
      <c r="R79" s="69"/>
      <c r="S79" s="69"/>
      <c r="T79" s="69"/>
      <c r="U79" s="68"/>
      <c r="V79" s="62"/>
    </row>
    <row r="80" spans="1:22" ht="15">
      <c r="A80" s="318"/>
      <c r="B80" s="72" t="s">
        <v>462</v>
      </c>
      <c r="C80" s="71">
        <v>1578.7539312396618</v>
      </c>
      <c r="D80" s="70">
        <v>1500</v>
      </c>
      <c r="E80" s="70">
        <v>1000</v>
      </c>
      <c r="F80" s="70">
        <v>1000</v>
      </c>
      <c r="G80" s="70">
        <v>1063.9093888897858</v>
      </c>
      <c r="H80" s="70"/>
      <c r="I80" s="70">
        <v>1000</v>
      </c>
      <c r="J80" s="70">
        <v>400</v>
      </c>
      <c r="K80" s="70">
        <v>400</v>
      </c>
      <c r="L80" s="69"/>
      <c r="M80" s="69"/>
      <c r="N80" s="69"/>
      <c r="O80" s="69"/>
      <c r="P80" s="69"/>
      <c r="Q80" s="69"/>
      <c r="R80" s="69"/>
      <c r="S80" s="69"/>
      <c r="T80" s="69"/>
      <c r="U80" s="68"/>
      <c r="V80" s="62"/>
    </row>
    <row r="81" spans="1:22" ht="15">
      <c r="A81" s="318"/>
      <c r="B81" s="72" t="s">
        <v>463</v>
      </c>
      <c r="C81" s="71">
        <v>1804.539417649396</v>
      </c>
      <c r="D81" s="70">
        <v>1700</v>
      </c>
      <c r="E81" s="70">
        <v>1100</v>
      </c>
      <c r="F81" s="70">
        <v>1100</v>
      </c>
      <c r="G81" s="70">
        <v>1059.3471477144496</v>
      </c>
      <c r="H81" s="70"/>
      <c r="I81" s="70">
        <v>1000</v>
      </c>
      <c r="J81" s="70">
        <v>600</v>
      </c>
      <c r="K81" s="70">
        <v>600</v>
      </c>
      <c r="L81" s="69"/>
      <c r="M81" s="69"/>
      <c r="N81" s="69"/>
      <c r="O81" s="69"/>
      <c r="P81" s="69"/>
      <c r="Q81" s="69"/>
      <c r="R81" s="69"/>
      <c r="S81" s="69"/>
      <c r="T81" s="69"/>
      <c r="U81" s="68"/>
      <c r="V81" s="62"/>
    </row>
    <row r="82" spans="1:22" ht="15">
      <c r="A82" s="319"/>
      <c r="B82" s="67" t="s">
        <v>464</v>
      </c>
      <c r="C82" s="66">
        <v>1418.9337248571915</v>
      </c>
      <c r="D82" s="65">
        <v>1400</v>
      </c>
      <c r="E82" s="65">
        <v>600</v>
      </c>
      <c r="F82" s="65">
        <v>600</v>
      </c>
      <c r="G82" s="65">
        <v>918.14926836844643</v>
      </c>
      <c r="H82" s="65"/>
      <c r="I82" s="65">
        <v>800</v>
      </c>
      <c r="J82" s="65">
        <v>400</v>
      </c>
      <c r="K82" s="65">
        <v>400</v>
      </c>
      <c r="L82" s="64"/>
      <c r="M82" s="64"/>
      <c r="N82" s="64"/>
      <c r="O82" s="64"/>
      <c r="P82" s="64"/>
      <c r="Q82" s="64"/>
      <c r="R82" s="64"/>
      <c r="S82" s="64"/>
      <c r="T82" s="64"/>
      <c r="U82" s="63"/>
      <c r="V82" s="62"/>
    </row>
  </sheetData>
  <mergeCells count="39">
    <mergeCell ref="O1:T1"/>
    <mergeCell ref="O2:T2"/>
    <mergeCell ref="A27:A28"/>
    <mergeCell ref="A29:A33"/>
    <mergeCell ref="A7:A9"/>
    <mergeCell ref="A10:A12"/>
    <mergeCell ref="A13:A16"/>
    <mergeCell ref="A21:A26"/>
    <mergeCell ref="A17:A20"/>
    <mergeCell ref="C3:G3"/>
    <mergeCell ref="I3:M3"/>
    <mergeCell ref="O3:Q3"/>
    <mergeCell ref="R3:T3"/>
    <mergeCell ref="A78:A82"/>
    <mergeCell ref="A44:A46"/>
    <mergeCell ref="A47:A49"/>
    <mergeCell ref="A50:A52"/>
    <mergeCell ref="A53:A56"/>
    <mergeCell ref="A57:A61"/>
    <mergeCell ref="A62:A68"/>
    <mergeCell ref="A69:A75"/>
    <mergeCell ref="A76:A77"/>
    <mergeCell ref="A40:B43"/>
    <mergeCell ref="C40:K40"/>
    <mergeCell ref="L40:P40"/>
    <mergeCell ref="C42:F42"/>
    <mergeCell ref="G42:K42"/>
    <mergeCell ref="C41:K41"/>
    <mergeCell ref="L41:L43"/>
    <mergeCell ref="M41:M43"/>
    <mergeCell ref="N41:N43"/>
    <mergeCell ref="O41:O43"/>
    <mergeCell ref="Q41:Q43"/>
    <mergeCell ref="R41:R43"/>
    <mergeCell ref="Q40:U40"/>
    <mergeCell ref="P41:P43"/>
    <mergeCell ref="T41:T43"/>
    <mergeCell ref="S41:S43"/>
    <mergeCell ref="U41:U4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295E-9266-4A19-8C90-17419E732BD2}">
  <dimension ref="B3:H91"/>
  <sheetViews>
    <sheetView topLeftCell="A29" workbookViewId="0">
      <selection activeCell="G11" sqref="G11"/>
    </sheetView>
  </sheetViews>
  <sheetFormatPr defaultRowHeight="15"/>
  <sheetData>
    <row r="3" spans="2:6">
      <c r="B3" s="17"/>
      <c r="F3" s="18"/>
    </row>
    <row r="17" spans="5:8" s="18" customFormat="1" ht="12.75"/>
    <row r="18" spans="5:8" s="18" customFormat="1" ht="12.75"/>
    <row r="19" spans="5:8" s="18" customFormat="1" ht="12.75"/>
    <row r="20" spans="5:8" s="18" customFormat="1" ht="12.75"/>
    <row r="21" spans="5:8" s="18" customFormat="1" ht="15" customHeight="1">
      <c r="E21" s="19">
        <v>14256785.396872127</v>
      </c>
      <c r="F21" s="19">
        <v>538598.74622125272</v>
      </c>
      <c r="G21" s="20">
        <v>1403045.4773276977</v>
      </c>
      <c r="H21" s="21"/>
    </row>
    <row r="22" spans="5:8" s="18" customFormat="1" ht="12.75"/>
    <row r="23" spans="5:8" s="18" customFormat="1" ht="12.75"/>
    <row r="24" spans="5:8" s="18" customFormat="1" ht="12.75"/>
    <row r="25" spans="5:8" s="18" customFormat="1" ht="12.75"/>
    <row r="26" spans="5:8" s="18" customFormat="1" ht="12.75"/>
    <row r="27" spans="5:8" s="18" customFormat="1" ht="12.75"/>
    <row r="28" spans="5:8" s="18" customFormat="1" ht="12.75"/>
    <row r="29" spans="5:8" s="18" customFormat="1" ht="12.75"/>
    <row r="30" spans="5:8" s="18" customFormat="1" ht="15" customHeight="1"/>
    <row r="31" spans="5:8" s="18" customFormat="1" ht="12.75"/>
    <row r="32" spans="5:8" s="18" customFormat="1" ht="12.75"/>
    <row r="33" s="18" customFormat="1" ht="12.75"/>
    <row r="34" s="18" customFormat="1" ht="15" customHeight="1"/>
    <row r="35" s="18" customFormat="1" ht="12.75"/>
    <row r="40" ht="15" customHeight="1"/>
    <row r="44" ht="15" customHeight="1"/>
    <row r="46" ht="15" customHeight="1"/>
    <row r="51" ht="15" customHeight="1"/>
    <row r="57" s="18" customFormat="1" ht="12.75"/>
    <row r="58" s="18" customFormat="1" ht="12.75"/>
    <row r="59" s="18" customFormat="1" ht="12.75"/>
    <row r="60" s="18" customFormat="1" ht="12.75"/>
    <row r="61" s="18" customFormat="1" ht="12.75"/>
    <row r="62" s="18" customFormat="1" ht="12.75"/>
    <row r="63" s="18" customFormat="1" ht="12.75"/>
    <row r="64" s="18" customFormat="1" ht="12.75"/>
    <row r="65" s="18" customFormat="1" ht="12.75"/>
    <row r="66" s="18" customFormat="1" ht="12.75"/>
    <row r="67" s="18" customFormat="1" ht="12.75"/>
    <row r="68" s="18" customFormat="1" ht="12.75"/>
    <row r="69" s="18" customFormat="1" ht="12.75"/>
    <row r="70" s="18" customFormat="1" ht="12.75"/>
    <row r="71" s="18" customFormat="1" ht="12.75"/>
    <row r="72" s="18" customFormat="1" ht="12.75"/>
    <row r="73" s="18" customFormat="1" ht="12.75"/>
    <row r="74" s="18" customFormat="1" ht="12.75"/>
    <row r="75" s="18" customFormat="1" ht="12.75"/>
    <row r="76" s="18" customFormat="1" ht="12.75"/>
    <row r="77" s="18" customFormat="1" ht="12.75"/>
    <row r="78" s="18" customFormat="1" ht="12.75"/>
    <row r="79" s="18" customFormat="1" ht="12.75"/>
    <row r="80" s="18" customFormat="1" ht="12.75"/>
    <row r="81" s="18" customFormat="1" ht="12.75"/>
    <row r="82" s="18" customFormat="1" ht="12.75"/>
    <row r="83" s="18" customFormat="1" ht="12.75"/>
    <row r="84" s="18" customFormat="1" ht="12.75"/>
    <row r="85" s="18" customFormat="1" ht="12.75"/>
    <row r="86" s="18" customFormat="1" ht="12.75"/>
    <row r="87" s="18" customFormat="1" ht="12.75"/>
    <row r="88" s="18" customFormat="1" ht="12.75"/>
    <row r="89" s="18" customFormat="1" ht="12.75"/>
    <row r="90" s="18" customFormat="1" ht="12.75"/>
    <row r="91" s="18" customFormat="1" ht="12.7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fig 1</vt:lpstr>
      <vt:lpstr>fig 2</vt:lpstr>
      <vt:lpstr>fig 3</vt:lpstr>
      <vt:lpstr>fig 4</vt:lpstr>
      <vt:lpstr>fig 5 e 6</vt:lpstr>
      <vt:lpstr>fig 7</vt:lpstr>
      <vt:lpstr>fig 8</vt:lpstr>
      <vt:lpstr>fig 9</vt:lpstr>
      <vt:lpstr>fig 10</vt:lpstr>
      <vt:lpstr>fig 11</vt:lpstr>
      <vt:lpstr>appendici</vt:lpstr>
      <vt:lpstr>dati in testo motivo atipico</vt:lpstr>
      <vt:lpstr>tabelle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Mandrone Emiliano</dc:creator>
  <cp:keywords/>
  <dc:description/>
  <cp:lastModifiedBy>Marincioni Mara</cp:lastModifiedBy>
  <cp:revision/>
  <dcterms:created xsi:type="dcterms:W3CDTF">2023-07-27T10:51:07Z</dcterms:created>
  <dcterms:modified xsi:type="dcterms:W3CDTF">2023-10-11T09:05:40Z</dcterms:modified>
  <cp:category/>
  <cp:contentStatus/>
</cp:coreProperties>
</file>