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inapp-my.sharepoint.com/personal/f_bergamante_inapp_org/Documents/varie utilità/PTA/PTA/PTA 23-25/Rapporto/Per la pubblicazione/Figure/"/>
    </mc:Choice>
  </mc:AlternateContent>
  <xr:revisionPtr revIDLastSave="0" documentId="8_{8DC81E83-59F3-4334-9380-4713674C1CA6}" xr6:coauthVersionLast="47" xr6:coauthVersionMax="47" xr10:uidLastSave="{00000000-0000-0000-0000-000000000000}"/>
  <bookViews>
    <workbookView xWindow="-108" yWindow="-108" windowWidth="23256" windowHeight="12576" tabRatio="772" xr2:uid="{1130BBED-37D8-4B3F-8E00-00B0F82BBED7}"/>
  </bookViews>
  <sheets>
    <sheet name="Figura 2.1" sheetId="6" r:id="rId1"/>
    <sheet name="Figura 2.2" sheetId="7" r:id="rId2"/>
    <sheet name="fig 2.3" sheetId="8" r:id="rId3"/>
    <sheet name="Fig 2.4" sheetId="9" r:id="rId4"/>
    <sheet name="Fig 2.5" sheetId="10" r:id="rId5"/>
    <sheet name="Fig 2.6" sheetId="11" r:id="rId6"/>
    <sheet name="Fig 2.7" sheetId="12" r:id="rId7"/>
    <sheet name="Fig 2.8" sheetId="13" r:id="rId8"/>
    <sheet name="Fig 2.9" sheetId="14" r:id="rId9"/>
    <sheet name="fig 2.10" sheetId="15" r:id="rId10"/>
    <sheet name="fig 2.11" sheetId="16" r:id="rId11"/>
    <sheet name="fig 2.12" sheetId="17" r:id="rId12"/>
    <sheet name="fig 2.13 " sheetId="18" r:id="rId13"/>
  </sheets>
  <definedNames>
    <definedName name="clared_sesso" localSheetId="1">'Figura 2.2'!#REF!</definedName>
    <definedName name="clared_sesso">'Figura 2.1'!#REF!</definedName>
    <definedName name="sesso">#REF!</definedName>
    <definedName name="sesso_classi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8" l="1"/>
  <c r="B3" i="18"/>
  <c r="G15" i="16"/>
  <c r="G14" i="16"/>
  <c r="G13" i="16"/>
  <c r="G12" i="16"/>
  <c r="G11" i="16"/>
  <c r="G10" i="16"/>
  <c r="G9" i="16"/>
  <c r="G8" i="16"/>
  <c r="G7" i="16"/>
  <c r="G6" i="16"/>
  <c r="G5" i="16"/>
  <c r="K7" i="13"/>
  <c r="J7" i="13"/>
  <c r="I7" i="13"/>
  <c r="K28" i="12"/>
  <c r="F8" i="10" l="1"/>
  <c r="L14" i="9"/>
  <c r="K14" i="9"/>
  <c r="M14" i="9" s="1"/>
  <c r="J14" i="9"/>
  <c r="E14" i="9"/>
  <c r="E22" i="9" s="1"/>
  <c r="D14" i="9"/>
  <c r="D22" i="9" s="1"/>
  <c r="C14" i="9"/>
  <c r="F14" i="9" s="1"/>
  <c r="M13" i="9"/>
  <c r="L13" i="9"/>
  <c r="K13" i="9"/>
  <c r="J13" i="9"/>
  <c r="E13" i="9"/>
  <c r="D13" i="9"/>
  <c r="C13" i="9"/>
  <c r="L12" i="9"/>
  <c r="L15" i="9" s="1"/>
  <c r="K12" i="9"/>
  <c r="K15" i="9" s="1"/>
  <c r="J12" i="9"/>
  <c r="M12" i="9" s="1"/>
  <c r="M15" i="9" s="1"/>
  <c r="F12" i="9"/>
  <c r="E20" i="9" s="1"/>
  <c r="E12" i="9"/>
  <c r="E15" i="9" s="1"/>
  <c r="D12" i="9"/>
  <c r="D15" i="9" s="1"/>
  <c r="C12" i="9"/>
  <c r="C20" i="9" s="1"/>
  <c r="E14" i="8"/>
  <c r="D14" i="8"/>
  <c r="C14" i="8"/>
  <c r="F13" i="8"/>
  <c r="D21" i="8" s="1"/>
  <c r="E13" i="8"/>
  <c r="D13" i="8"/>
  <c r="C13" i="8"/>
  <c r="E12" i="8"/>
  <c r="D12" i="8"/>
  <c r="F12" i="8" s="1"/>
  <c r="C20" i="8" s="1"/>
  <c r="C12" i="8"/>
  <c r="C15" i="8" s="1"/>
  <c r="E20" i="8" l="1"/>
  <c r="F20" i="9"/>
  <c r="F15" i="8"/>
  <c r="D20" i="9"/>
  <c r="E15" i="8"/>
  <c r="J15" i="9"/>
  <c r="C22" i="9"/>
  <c r="F22" i="9" s="1"/>
  <c r="F13" i="9"/>
  <c r="C21" i="9" s="1"/>
  <c r="E21" i="8"/>
  <c r="F14" i="8"/>
  <c r="D20" i="8"/>
  <c r="F20" i="8" s="1"/>
  <c r="D15" i="8"/>
  <c r="C21" i="8"/>
  <c r="F21" i="8" s="1"/>
  <c r="C15" i="9"/>
  <c r="F15" i="9" l="1"/>
  <c r="E21" i="9"/>
  <c r="D22" i="8"/>
  <c r="E22" i="8"/>
  <c r="C22" i="8"/>
  <c r="F22" i="8" s="1"/>
  <c r="D21" i="9"/>
  <c r="F21" i="9" s="1"/>
  <c r="H6" i="6" l="1"/>
  <c r="H7" i="6"/>
  <c r="H8" i="6"/>
  <c r="H9" i="6"/>
  <c r="H10" i="6"/>
  <c r="H5" i="6"/>
</calcChain>
</file>

<file path=xl/sharedStrings.xml><?xml version="1.0" encoding="utf-8"?>
<sst xmlns="http://schemas.openxmlformats.org/spreadsheetml/2006/main" count="295" uniqueCount="116">
  <si>
    <t>DISTRIBUZIONE PER CLASSI DI REDDITO DI CHI HA  UN PRIMO LAVORO</t>
  </si>
  <si>
    <t>0-8.000</t>
  </si>
  <si>
    <t>8.000-14.000</t>
  </si>
  <si>
    <t>14.000-20.000</t>
  </si>
  <si>
    <t>20.000-26.000</t>
  </si>
  <si>
    <t>Oltre 26.000</t>
  </si>
  <si>
    <t>Uomini</t>
  </si>
  <si>
    <t>Donne</t>
  </si>
  <si>
    <t>Totale</t>
  </si>
  <si>
    <t>DISTRIBUZIONE PER CLASSI DI REDDITO DI CHI HA UN NUOVO LAVORO</t>
  </si>
  <si>
    <t>Coloro con stessa occupazione nel 2021 e nel 2022 valori assoluti pesati</t>
  </si>
  <si>
    <t>Non pesata</t>
  </si>
  <si>
    <t>condizione nel 2021</t>
  </si>
  <si>
    <t>Si, prendo permessi</t>
  </si>
  <si>
    <t>Si, riduco o rimodulo il mio impegno lavorativo</t>
  </si>
  <si>
    <t>No, non posso, non lo prevede il contratto o il tipo di lavoro</t>
  </si>
  <si>
    <t>No, potrei, ma non è ben visto dal datore di lavoro, nessuno lo fa</t>
  </si>
  <si>
    <t>No, non voglio</t>
  </si>
  <si>
    <t>No, non prendo permessi</t>
  </si>
  <si>
    <t>IN valori assoluti pesati</t>
  </si>
  <si>
    <t>Coloro con stessa occupazione nel 2021 e nel 2022</t>
  </si>
  <si>
    <t>condizione nel 2022</t>
  </si>
  <si>
    <t>Non pesati</t>
  </si>
  <si>
    <t>Retribuito</t>
  </si>
  <si>
    <t>Non retribuito</t>
  </si>
  <si>
    <t>Retribuito con ore/giorni</t>
  </si>
  <si>
    <t>Nessun straordinario</t>
  </si>
  <si>
    <t>totale</t>
  </si>
  <si>
    <t>Sì, retribuiti</t>
  </si>
  <si>
    <t>Sì, non retribuiti</t>
  </si>
  <si>
    <t>Nessuno straordinario</t>
  </si>
  <si>
    <t>Gruppo B: non straordinario 2021- straordinario 2022</t>
  </si>
  <si>
    <t>Gruppo A: straordinario 2021- non straordinario 2022</t>
  </si>
  <si>
    <t>Gruppo C: straordinario 2021-  straordinario 2022</t>
  </si>
  <si>
    <t>Totale pop. Riferimento</t>
  </si>
  <si>
    <t>Motivazioni straordinario per gruppi identificati</t>
  </si>
  <si>
    <t>V.A.</t>
  </si>
  <si>
    <t>%</t>
  </si>
  <si>
    <t>motivazioni organizzative</t>
  </si>
  <si>
    <t>-</t>
  </si>
  <si>
    <t>motivazioni personali</t>
  </si>
  <si>
    <t>Impossibilitati a rifiutare/condizione usuale</t>
  </si>
  <si>
    <t>Ha iniziato a fare straordinari nel 2022</t>
  </si>
  <si>
    <t>Faceva straordinari nel 2021, ma non nel 2022</t>
  </si>
  <si>
    <t>Continua a fare straordinari nel 2022</t>
  </si>
  <si>
    <t>Faceva straordinari nel 2021 e continua nel 2022</t>
  </si>
  <si>
    <t>Ragioni organizzative</t>
  </si>
  <si>
    <t>Ragioni personali</t>
  </si>
  <si>
    <t>Impossibilitati a rifiutare/Consuetudine aziendale</t>
  </si>
  <si>
    <t>QUI autonomi inclusiu</t>
  </si>
  <si>
    <t>Variazione tra sovra- sottocupazione 2021-22</t>
  </si>
  <si>
    <t>Osservazioni</t>
  </si>
  <si>
    <t>Lavora quanto vorrebbe</t>
  </si>
  <si>
    <t>Sottoccupati</t>
  </si>
  <si>
    <t>Sovraoccupati</t>
  </si>
  <si>
    <t>Analsi su poplazione dipendente (da tempo indeterminato-a lavoro intermittente) che non hanno cabiato lavoro tra il 2021 e il 2022</t>
  </si>
  <si>
    <t xml:space="preserve">La variazione dell'orario di lavoro, in positivo o in negativo, è rilevata se l'orario settimanale rilevato nel 2022 si discosta di oltre 5 ore rispetto a quello del 2021 </t>
  </si>
  <si>
    <t>Peso applicato</t>
  </si>
  <si>
    <t>Peso non applicato</t>
  </si>
  <si>
    <t xml:space="preserve">Variazione orario 21-22 lavorativo in classi </t>
  </si>
  <si>
    <t>% cum.</t>
  </si>
  <si>
    <t>Riduzione dell'orario settimanale superiore al 10%</t>
  </si>
  <si>
    <t>Variazione dell'orario di lavoro compresa tra -10% e +10%</t>
  </si>
  <si>
    <t>Aumento dell'orario settimanale superiore al 10%</t>
  </si>
  <si>
    <t>Total</t>
  </si>
  <si>
    <r>
      <t xml:space="preserve">Variazione reddito netto da lavoro tra 21-22: coloro che hanno subito una </t>
    </r>
    <r>
      <rPr>
        <b/>
        <u/>
        <sz val="11"/>
        <color theme="1"/>
        <rFont val="Calibri"/>
        <family val="2"/>
        <scheme val="minor"/>
      </rPr>
      <t>riduzione di orario</t>
    </r>
    <r>
      <rPr>
        <b/>
        <sz val="11"/>
        <color theme="1"/>
        <rFont val="Calibri"/>
        <family val="2"/>
        <scheme val="minor"/>
      </rPr>
      <t xml:space="preserve"> (pesata)</t>
    </r>
  </si>
  <si>
    <t>variazione reddito netto lavoro (+/-10%) dipendenti 21-22</t>
  </si>
  <si>
    <t>Freq.</t>
  </si>
  <si>
    <t>Percent</t>
  </si>
  <si>
    <t>Cum.</t>
  </si>
  <si>
    <t>frep non pesata</t>
  </si>
  <si>
    <t>riduzione &gt;10%</t>
  </si>
  <si>
    <t>variazione compresa -10%-+10%</t>
  </si>
  <si>
    <t>Riduzione del reddito netto da lavoro superiore al 10%</t>
  </si>
  <si>
    <t>variazione &gt;10%</t>
  </si>
  <si>
    <t>Variazione del reddito netto compresa tra -10% e +10%</t>
  </si>
  <si>
    <t>Aumento del reddito netto da lavoro superiore al 10%</t>
  </si>
  <si>
    <r>
      <t xml:space="preserve">Variazione reddito netto da lavoro tra 21-22: coloro che </t>
    </r>
    <r>
      <rPr>
        <b/>
        <u/>
        <sz val="11"/>
        <color theme="1"/>
        <rFont val="Calibri"/>
        <family val="2"/>
        <scheme val="minor"/>
      </rPr>
      <t>non hanno subito variazione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di orario</t>
    </r>
    <r>
      <rPr>
        <b/>
        <sz val="11"/>
        <color theme="1"/>
        <rFont val="Calibri"/>
        <family val="2"/>
        <scheme val="minor"/>
      </rPr>
      <t xml:space="preserve"> (pesata)</t>
    </r>
  </si>
  <si>
    <r>
      <t xml:space="preserve">Variazione reddito netto da lavoro tra 21-22: coloro che hanno subito un </t>
    </r>
    <r>
      <rPr>
        <b/>
        <u/>
        <sz val="11"/>
        <color theme="1"/>
        <rFont val="Calibri"/>
        <family val="2"/>
        <scheme val="minor"/>
      </rPr>
      <t>aumento di orario</t>
    </r>
    <r>
      <rPr>
        <b/>
        <sz val="11"/>
        <color theme="1"/>
        <rFont val="Calibri"/>
        <family val="2"/>
        <scheme val="minor"/>
      </rPr>
      <t xml:space="preserve"> (pesata)</t>
    </r>
  </si>
  <si>
    <t>Variazione rispetto a orario lavorativo</t>
  </si>
  <si>
    <t>Variazioni Grado soddisafazione equilibrio raggiunto tra impegni lavorativi e sfera personale</t>
  </si>
  <si>
    <t>Invarianza del livello di soddisfazione</t>
  </si>
  <si>
    <t>Peggioramento nel livello di soddisfazione</t>
  </si>
  <si>
    <t>Miglioramento nel livello di soddisfazione</t>
  </si>
  <si>
    <t>Prosegue LdR nel 2022</t>
  </si>
  <si>
    <t>Ha interrotto LdR nel 2022</t>
  </si>
  <si>
    <t>Mai fatto LdR</t>
  </si>
  <si>
    <t>Genere</t>
  </si>
  <si>
    <t xml:space="preserve">Uomini </t>
  </si>
  <si>
    <t xml:space="preserve">Donne </t>
  </si>
  <si>
    <t>Età</t>
  </si>
  <si>
    <t>18-29 anni</t>
  </si>
  <si>
    <t>30-49 anni</t>
  </si>
  <si>
    <t xml:space="preserve"> 50 anni e più</t>
  </si>
  <si>
    <t>Titolo di studio</t>
  </si>
  <si>
    <t>Fino licenza media</t>
  </si>
  <si>
    <t>Diploma</t>
  </si>
  <si>
    <t xml:space="preserve">Laurea </t>
  </si>
  <si>
    <t>Rende più libera l'organizzazione del lavoro</t>
  </si>
  <si>
    <t>Aiuta a gestire gli impegni familiari</t>
  </si>
  <si>
    <t>Aiuta nel rapporto con i colleghi</t>
  </si>
  <si>
    <t>Fa sentire sotto controllo</t>
  </si>
  <si>
    <t>Riduce opportunità di far rispettare i diritti</t>
  </si>
  <si>
    <t>Complica i confini tra vita e lavoro</t>
  </si>
  <si>
    <t>Aumenta lo stress lavorativo</t>
  </si>
  <si>
    <t>Aumenta i costi delle utenze</t>
  </si>
  <si>
    <t>Riduce le possibilità di crescita professionale</t>
  </si>
  <si>
    <t>Riduce la motivazione verso il lavoro</t>
  </si>
  <si>
    <t>Genera isolamento</t>
  </si>
  <si>
    <t>2021: intendeva proseguire LdR</t>
  </si>
  <si>
    <t>2021: non intendeva proseguire LdR</t>
  </si>
  <si>
    <t>2022: Prosegue LdR</t>
  </si>
  <si>
    <t>2022: Ha interrotto LdR</t>
  </si>
  <si>
    <t>Interroto LdR nel 2022</t>
  </si>
  <si>
    <t>Positivo</t>
  </si>
  <si>
    <t>Non si esprime o negativo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</si>
</sst>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MS Sans Serif"/>
    </font>
    <font>
      <sz val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.5"/>
      <color rgb="FF000000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8"/>
      </left>
      <right/>
      <top/>
      <bottom/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61">
    <xf numFmtId="0" fontId="0" fillId="0" borderId="0" xfId="0"/>
    <xf numFmtId="0" fontId="0" fillId="0" borderId="1" xfId="0" applyBorder="1"/>
    <xf numFmtId="0" fontId="3" fillId="0" borderId="0" xfId="1"/>
    <xf numFmtId="164" fontId="3" fillId="0" borderId="0" xfId="1" applyNumberFormat="1"/>
    <xf numFmtId="49" fontId="3" fillId="0" borderId="0" xfId="1" applyNumberFormat="1"/>
    <xf numFmtId="0" fontId="1" fillId="0" borderId="3" xfId="0" applyFont="1" applyBorder="1"/>
    <xf numFmtId="0" fontId="0" fillId="0" borderId="3" xfId="0" applyBorder="1" applyAlignment="1">
      <alignment horizontal="center" vertical="center"/>
    </xf>
    <xf numFmtId="0" fontId="0" fillId="0" borderId="3" xfId="0" applyBorder="1"/>
    <xf numFmtId="164" fontId="0" fillId="0" borderId="0" xfId="0" applyNumberFormat="1"/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wrapText="1"/>
    </xf>
    <xf numFmtId="1" fontId="0" fillId="0" borderId="3" xfId="0" applyNumberFormat="1" applyBorder="1"/>
    <xf numFmtId="1" fontId="0" fillId="0" borderId="0" xfId="0" applyNumberFormat="1"/>
    <xf numFmtId="1" fontId="0" fillId="2" borderId="0" xfId="0" applyNumberFormat="1" applyFill="1"/>
    <xf numFmtId="0" fontId="0" fillId="2" borderId="0" xfId="0" applyFill="1"/>
    <xf numFmtId="164" fontId="0" fillId="2" borderId="0" xfId="0" applyNumberFormat="1" applyFill="1"/>
    <xf numFmtId="164" fontId="0" fillId="0" borderId="3" xfId="0" applyNumberFormat="1" applyBorder="1"/>
    <xf numFmtId="0" fontId="0" fillId="0" borderId="0" xfId="0" applyAlignment="1">
      <alignment wrapText="1"/>
    </xf>
    <xf numFmtId="0" fontId="1" fillId="3" borderId="0" xfId="0" applyFont="1" applyFill="1"/>
    <xf numFmtId="0" fontId="1" fillId="0" borderId="0" xfId="0" applyFont="1"/>
    <xf numFmtId="165" fontId="0" fillId="0" borderId="3" xfId="0" applyNumberFormat="1" applyBorder="1"/>
    <xf numFmtId="3" fontId="0" fillId="0" borderId="3" xfId="0" applyNumberFormat="1" applyBorder="1"/>
    <xf numFmtId="164" fontId="0" fillId="2" borderId="3" xfId="0" applyNumberFormat="1" applyFill="1" applyBorder="1"/>
    <xf numFmtId="164" fontId="1" fillId="0" borderId="3" xfId="0" applyNumberFormat="1" applyFont="1" applyBorder="1"/>
    <xf numFmtId="164" fontId="1" fillId="2" borderId="3" xfId="0" applyNumberFormat="1" applyFont="1" applyFill="1" applyBorder="1"/>
    <xf numFmtId="165" fontId="0" fillId="4" borderId="3" xfId="0" applyNumberFormat="1" applyFill="1" applyBorder="1"/>
    <xf numFmtId="165" fontId="0" fillId="5" borderId="3" xfId="0" applyNumberFormat="1" applyFill="1" applyBorder="1"/>
    <xf numFmtId="165" fontId="0" fillId="2" borderId="3" xfId="0" applyNumberFormat="1" applyFill="1" applyBorder="1"/>
    <xf numFmtId="0" fontId="0" fillId="0" borderId="5" xfId="0" applyBorder="1"/>
    <xf numFmtId="0" fontId="0" fillId="0" borderId="10" xfId="0" applyBorder="1"/>
    <xf numFmtId="0" fontId="0" fillId="3" borderId="0" xfId="0" applyFill="1"/>
    <xf numFmtId="0" fontId="1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0" fillId="6" borderId="3" xfId="0" applyFill="1" applyBorder="1"/>
    <xf numFmtId="0" fontId="7" fillId="5" borderId="3" xfId="0" applyFont="1" applyFill="1" applyBorder="1" applyAlignment="1">
      <alignment vertical="center"/>
    </xf>
    <xf numFmtId="164" fontId="0" fillId="3" borderId="3" xfId="0" applyNumberFormat="1" applyFill="1" applyBorder="1"/>
    <xf numFmtId="164" fontId="0" fillId="5" borderId="3" xfId="0" applyNumberFormat="1" applyFill="1" applyBorder="1"/>
    <xf numFmtId="0" fontId="0" fillId="3" borderId="3" xfId="0" applyFill="1" applyBorder="1"/>
    <xf numFmtId="0" fontId="0" fillId="5" borderId="3" xfId="0" applyFill="1" applyBorder="1"/>
    <xf numFmtId="0" fontId="8" fillId="0" borderId="11" xfId="0" applyFont="1" applyBorder="1" applyAlignment="1">
      <alignment vertical="center" wrapText="1"/>
    </xf>
    <xf numFmtId="0" fontId="0" fillId="5" borderId="3" xfId="0" applyFill="1" applyBorder="1" applyAlignment="1">
      <alignment wrapText="1"/>
    </xf>
    <xf numFmtId="0" fontId="10" fillId="0" borderId="0" xfId="2" applyFont="1" applyAlignment="1">
      <alignment horizontal="left" vertical="top" wrapText="1"/>
    </xf>
    <xf numFmtId="0" fontId="10" fillId="0" borderId="12" xfId="2" applyFont="1" applyBorder="1" applyAlignment="1">
      <alignment vertical="top" wrapText="1"/>
    </xf>
    <xf numFmtId="164" fontId="0" fillId="3" borderId="0" xfId="0" applyNumberFormat="1" applyFill="1"/>
    <xf numFmtId="164" fontId="0" fillId="0" borderId="0" xfId="0" applyNumberForma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5" borderId="3" xfId="0" applyFill="1" applyBorder="1" applyAlignment="1">
      <alignment horizontal="center" wrapText="1"/>
    </xf>
  </cellXfs>
  <cellStyles count="3">
    <cellStyle name="Normale" xfId="0" builtinId="0"/>
    <cellStyle name="Normale 2" xfId="1" xr:uid="{0F2D6D84-6889-4AD5-9BC8-B9CFF7ECC440}"/>
    <cellStyle name="Normale_Foglio3_1" xfId="2" xr:uid="{B6E88A67-1E45-4D46-8E02-B5531479E2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2.1'!$C$4</c:f>
              <c:strCache>
                <c:ptCount val="1"/>
                <c:pt idx="0">
                  <c:v>0-8.000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'Figura 2.1'!$A$5:$B$8</c:f>
              <c:multiLvlStrCache>
                <c:ptCount val="4"/>
                <c:lvl>
                  <c:pt idx="0">
                    <c:v>2011</c:v>
                  </c:pt>
                  <c:pt idx="1">
                    <c:v>2022</c:v>
                  </c:pt>
                  <c:pt idx="2">
                    <c:v>2011</c:v>
                  </c:pt>
                  <c:pt idx="3">
                    <c:v>2022</c:v>
                  </c:pt>
                </c:lvl>
                <c:lvl>
                  <c:pt idx="0">
                    <c:v>Uomini</c:v>
                  </c:pt>
                  <c:pt idx="2">
                    <c:v>Donne</c:v>
                  </c:pt>
                </c:lvl>
              </c:multiLvlStrCache>
            </c:multiLvlStrRef>
          </c:cat>
          <c:val>
            <c:numRef>
              <c:f>'Figura 2.1'!$C$5:$C$8</c:f>
              <c:numCache>
                <c:formatCode>0.0</c:formatCode>
                <c:ptCount val="4"/>
                <c:pt idx="0">
                  <c:v>18.363177686737853</c:v>
                </c:pt>
                <c:pt idx="1">
                  <c:v>13.738186630560659</c:v>
                </c:pt>
                <c:pt idx="2">
                  <c:v>39.221395937783591</c:v>
                </c:pt>
                <c:pt idx="3">
                  <c:v>15.595483058991007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6D-4D1B-B462-86EA74D0CF39}"/>
            </c:ext>
          </c:extLst>
        </c:ser>
        <c:ser>
          <c:idx val="1"/>
          <c:order val="1"/>
          <c:tx>
            <c:strRef>
              <c:f>'Figura 2.1'!$D$4</c:f>
              <c:strCache>
                <c:ptCount val="1"/>
                <c:pt idx="0">
                  <c:v>8.000-14.000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'Figura 2.1'!$A$5:$B$8</c:f>
              <c:multiLvlStrCache>
                <c:ptCount val="4"/>
                <c:lvl>
                  <c:pt idx="0">
                    <c:v>2011</c:v>
                  </c:pt>
                  <c:pt idx="1">
                    <c:v>2022</c:v>
                  </c:pt>
                  <c:pt idx="2">
                    <c:v>2011</c:v>
                  </c:pt>
                  <c:pt idx="3">
                    <c:v>2022</c:v>
                  </c:pt>
                </c:lvl>
                <c:lvl>
                  <c:pt idx="0">
                    <c:v>Uomini</c:v>
                  </c:pt>
                  <c:pt idx="2">
                    <c:v>Donne</c:v>
                  </c:pt>
                </c:lvl>
              </c:multiLvlStrCache>
            </c:multiLvlStrRef>
          </c:cat>
          <c:val>
            <c:numRef>
              <c:f>'Figura 2.1'!$D$5:$D$8</c:f>
              <c:numCache>
                <c:formatCode>0.0</c:formatCode>
                <c:ptCount val="4"/>
                <c:pt idx="0">
                  <c:v>20.262290829580294</c:v>
                </c:pt>
                <c:pt idx="1">
                  <c:v>26.995816884164853</c:v>
                </c:pt>
                <c:pt idx="2">
                  <c:v>20.318217617568724</c:v>
                </c:pt>
                <c:pt idx="3">
                  <c:v>39.060108798047416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6D-4D1B-B462-86EA74D0CF39}"/>
            </c:ext>
          </c:extLst>
        </c:ser>
        <c:ser>
          <c:idx val="2"/>
          <c:order val="2"/>
          <c:tx>
            <c:strRef>
              <c:f>'Figura 2.1'!$E$4</c:f>
              <c:strCache>
                <c:ptCount val="1"/>
                <c:pt idx="0">
                  <c:v>14.000-20.000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'Figura 2.1'!$A$5:$B$8</c:f>
              <c:multiLvlStrCache>
                <c:ptCount val="4"/>
                <c:lvl>
                  <c:pt idx="0">
                    <c:v>2011</c:v>
                  </c:pt>
                  <c:pt idx="1">
                    <c:v>2022</c:v>
                  </c:pt>
                  <c:pt idx="2">
                    <c:v>2011</c:v>
                  </c:pt>
                  <c:pt idx="3">
                    <c:v>2022</c:v>
                  </c:pt>
                </c:lvl>
                <c:lvl>
                  <c:pt idx="0">
                    <c:v>Uomini</c:v>
                  </c:pt>
                  <c:pt idx="2">
                    <c:v>Donne</c:v>
                  </c:pt>
                </c:lvl>
              </c:multiLvlStrCache>
            </c:multiLvlStrRef>
          </c:cat>
          <c:val>
            <c:numRef>
              <c:f>'Figura 2.1'!$E$5:$E$8</c:f>
              <c:numCache>
                <c:formatCode>0.0</c:formatCode>
                <c:ptCount val="4"/>
                <c:pt idx="0">
                  <c:v>36.53357266619993</c:v>
                </c:pt>
                <c:pt idx="1">
                  <c:v>23.881763941752205</c:v>
                </c:pt>
                <c:pt idx="2">
                  <c:v>19.0809992528092</c:v>
                </c:pt>
                <c:pt idx="3">
                  <c:v>18.015558450338219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6D-4D1B-B462-86EA74D0CF39}"/>
            </c:ext>
          </c:extLst>
        </c:ser>
        <c:ser>
          <c:idx val="3"/>
          <c:order val="3"/>
          <c:tx>
            <c:strRef>
              <c:f>'Figura 2.1'!$F$4</c:f>
              <c:strCache>
                <c:ptCount val="1"/>
                <c:pt idx="0">
                  <c:v>20.000-26.000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1.742919389978213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AC-424D-91F7-6CCEC6A7CE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'Figura 2.1'!$A$5:$B$8</c:f>
              <c:multiLvlStrCache>
                <c:ptCount val="4"/>
                <c:lvl>
                  <c:pt idx="0">
                    <c:v>2011</c:v>
                  </c:pt>
                  <c:pt idx="1">
                    <c:v>2022</c:v>
                  </c:pt>
                  <c:pt idx="2">
                    <c:v>2011</c:v>
                  </c:pt>
                  <c:pt idx="3">
                    <c:v>2022</c:v>
                  </c:pt>
                </c:lvl>
                <c:lvl>
                  <c:pt idx="0">
                    <c:v>Uomini</c:v>
                  </c:pt>
                  <c:pt idx="2">
                    <c:v>Donne</c:v>
                  </c:pt>
                </c:lvl>
              </c:multiLvlStrCache>
            </c:multiLvlStrRef>
          </c:cat>
          <c:val>
            <c:numRef>
              <c:f>'Figura 2.1'!$F$5:$F$8</c:f>
              <c:numCache>
                <c:formatCode>0.0</c:formatCode>
                <c:ptCount val="4"/>
                <c:pt idx="0">
                  <c:v>18.007374519076961</c:v>
                </c:pt>
                <c:pt idx="1">
                  <c:v>27.324542214133796</c:v>
                </c:pt>
                <c:pt idx="2">
                  <c:v>18.75188536557383</c:v>
                </c:pt>
                <c:pt idx="3">
                  <c:v>22.357735841795279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6D-4D1B-B462-86EA74D0CF39}"/>
            </c:ext>
          </c:extLst>
        </c:ser>
        <c:ser>
          <c:idx val="4"/>
          <c:order val="4"/>
          <c:tx>
            <c:strRef>
              <c:f>'Figura 2.1'!$G$4</c:f>
              <c:strCache>
                <c:ptCount val="1"/>
                <c:pt idx="0">
                  <c:v>Oltre 26.000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'Figura 2.1'!$A$5:$B$8</c:f>
              <c:multiLvlStrCache>
                <c:ptCount val="4"/>
                <c:lvl>
                  <c:pt idx="0">
                    <c:v>2011</c:v>
                  </c:pt>
                  <c:pt idx="1">
                    <c:v>2022</c:v>
                  </c:pt>
                  <c:pt idx="2">
                    <c:v>2011</c:v>
                  </c:pt>
                  <c:pt idx="3">
                    <c:v>2022</c:v>
                  </c:pt>
                </c:lvl>
                <c:lvl>
                  <c:pt idx="0">
                    <c:v>Uomini</c:v>
                  </c:pt>
                  <c:pt idx="2">
                    <c:v>Donne</c:v>
                  </c:pt>
                </c:lvl>
              </c:multiLvlStrCache>
            </c:multiLvlStrRef>
          </c:cat>
          <c:val>
            <c:numRef>
              <c:f>'Figura 2.1'!$G$5:$G$8</c:f>
              <c:numCache>
                <c:formatCode>0.0</c:formatCode>
                <c:ptCount val="4"/>
                <c:pt idx="0">
                  <c:v>6.8335842984049631</c:v>
                </c:pt>
                <c:pt idx="1">
                  <c:v>8.0596903293884967</c:v>
                </c:pt>
                <c:pt idx="2">
                  <c:v>2.6275018262646546</c:v>
                </c:pt>
                <c:pt idx="3">
                  <c:v>4.971113850828071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6D-4D1B-B462-86EA74D0C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-10"/>
        <c:axId val="1755858127"/>
        <c:axId val="1928638287"/>
      </c:barChart>
      <c:catAx>
        <c:axId val="1755858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8638287"/>
        <c:crosses val="autoZero"/>
        <c:auto val="1"/>
        <c:lblAlgn val="ctr"/>
        <c:lblOffset val="100"/>
        <c:noMultiLvlLbl val="0"/>
      </c:catAx>
      <c:valAx>
        <c:axId val="192863828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17558581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2448377581120944E-2"/>
          <c:y val="1.4049877063575694E-2"/>
          <c:w val="0.93510324483775809"/>
          <c:h val="0.701124266737469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 2.10'!$C$4</c:f>
              <c:strCache>
                <c:ptCount val="1"/>
                <c:pt idx="0">
                  <c:v>Prosegue LdR nel 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1.019367991845056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12-41A9-A538-24BD1A0D66A8}"/>
                </c:ext>
              </c:extLst>
            </c:dLbl>
            <c:dLbl>
              <c:idx val="2"/>
              <c:layout>
                <c:manualLayout>
                  <c:x val="-4.3431053203040575E-3"/>
                  <c:y val="1.06951871657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12-41A9-A538-24BD1A0D66A8}"/>
                </c:ext>
              </c:extLst>
            </c:dLbl>
            <c:dLbl>
              <c:idx val="3"/>
              <c:layout>
                <c:manualLayout>
                  <c:x val="-1.4271151885830785E-2"/>
                  <c:y val="-9.47867298578199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12-41A9-A538-24BD1A0D66A8}"/>
                </c:ext>
              </c:extLst>
            </c:dLbl>
            <c:dLbl>
              <c:idx val="6"/>
              <c:layout>
                <c:manualLayout>
                  <c:x val="-1.8348623853211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12-41A9-A538-24BD1A0D66A8}"/>
                </c:ext>
              </c:extLst>
            </c:dLbl>
            <c:dLbl>
              <c:idx val="7"/>
              <c:layout>
                <c:manualLayout>
                  <c:x val="-1.8348623853211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12-41A9-A538-24BD1A0D66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'fig 2.10'!$A$5:$B$12</c:f>
              <c:multiLvlStrCache>
                <c:ptCount val="8"/>
                <c:lvl>
                  <c:pt idx="0">
                    <c:v>Uomini </c:v>
                  </c:pt>
                  <c:pt idx="1">
                    <c:v>Donne </c:v>
                  </c:pt>
                  <c:pt idx="2">
                    <c:v>18-29 anni</c:v>
                  </c:pt>
                  <c:pt idx="3">
                    <c:v>30-49 anni</c:v>
                  </c:pt>
                  <c:pt idx="4">
                    <c:v> 50 anni e più</c:v>
                  </c:pt>
                  <c:pt idx="5">
                    <c:v>Fino licenza media</c:v>
                  </c:pt>
                  <c:pt idx="6">
                    <c:v>Diploma</c:v>
                  </c:pt>
                  <c:pt idx="7">
                    <c:v>Laurea </c:v>
                  </c:pt>
                </c:lvl>
                <c:lvl>
                  <c:pt idx="0">
                    <c:v>Genere</c:v>
                  </c:pt>
                  <c:pt idx="2">
                    <c:v>Età</c:v>
                  </c:pt>
                  <c:pt idx="5">
                    <c:v>Titolo di studio</c:v>
                  </c:pt>
                </c:lvl>
              </c:multiLvlStrCache>
            </c:multiLvlStrRef>
          </c:cat>
          <c:val>
            <c:numRef>
              <c:f>'fig 2.10'!$C$5:$C$12</c:f>
              <c:numCache>
                <c:formatCode>0.0</c:formatCode>
                <c:ptCount val="8"/>
                <c:pt idx="0">
                  <c:v>50.071355716032542</c:v>
                </c:pt>
                <c:pt idx="1">
                  <c:v>49.928644283967415</c:v>
                </c:pt>
                <c:pt idx="2">
                  <c:v>8.4761039171367436</c:v>
                </c:pt>
                <c:pt idx="3">
                  <c:v>49.502135551564507</c:v>
                </c:pt>
                <c:pt idx="4">
                  <c:v>42.02176053129871</c:v>
                </c:pt>
                <c:pt idx="5">
                  <c:v>9.7829264603211374</c:v>
                </c:pt>
                <c:pt idx="6">
                  <c:v>41.329007358156019</c:v>
                </c:pt>
                <c:pt idx="7">
                  <c:v>48.888066181522788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512-41A9-A538-24BD1A0D66A8}"/>
            </c:ext>
          </c:extLst>
        </c:ser>
        <c:ser>
          <c:idx val="1"/>
          <c:order val="1"/>
          <c:tx>
            <c:strRef>
              <c:f>'fig 2.10'!$D$4</c:f>
              <c:strCache>
                <c:ptCount val="1"/>
                <c:pt idx="0">
                  <c:v>Ha interrotto LdR nel 2022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8.154943934760449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12-41A9-A538-24BD1A0D66A8}"/>
                </c:ext>
              </c:extLst>
            </c:dLbl>
            <c:dLbl>
              <c:idx val="3"/>
              <c:layout>
                <c:manualLayout>
                  <c:x val="1.0592116352428424E-2"/>
                  <c:y val="2.263935017601472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12-41A9-A538-24BD1A0D66A8}"/>
                </c:ext>
              </c:extLst>
            </c:dLbl>
            <c:dLbl>
              <c:idx val="4"/>
              <c:layout>
                <c:manualLayout>
                  <c:x val="1.4271151885830785E-2"/>
                  <c:y val="-3.15955766192733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12-41A9-A538-24BD1A0D66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'fig 2.10'!$A$5:$B$12</c:f>
              <c:multiLvlStrCache>
                <c:ptCount val="8"/>
                <c:lvl>
                  <c:pt idx="0">
                    <c:v>Uomini </c:v>
                  </c:pt>
                  <c:pt idx="1">
                    <c:v>Donne </c:v>
                  </c:pt>
                  <c:pt idx="2">
                    <c:v>18-29 anni</c:v>
                  </c:pt>
                  <c:pt idx="3">
                    <c:v>30-49 anni</c:v>
                  </c:pt>
                  <c:pt idx="4">
                    <c:v> 50 anni e più</c:v>
                  </c:pt>
                  <c:pt idx="5">
                    <c:v>Fino licenza media</c:v>
                  </c:pt>
                  <c:pt idx="6">
                    <c:v>Diploma</c:v>
                  </c:pt>
                  <c:pt idx="7">
                    <c:v>Laurea </c:v>
                  </c:pt>
                </c:lvl>
                <c:lvl>
                  <c:pt idx="0">
                    <c:v>Genere</c:v>
                  </c:pt>
                  <c:pt idx="2">
                    <c:v>Età</c:v>
                  </c:pt>
                  <c:pt idx="5">
                    <c:v>Titolo di studio</c:v>
                  </c:pt>
                </c:lvl>
              </c:multiLvlStrCache>
            </c:multiLvlStrRef>
          </c:cat>
          <c:val>
            <c:numRef>
              <c:f>'fig 2.10'!$D$5:$D$12</c:f>
              <c:numCache>
                <c:formatCode>0.0</c:formatCode>
                <c:ptCount val="8"/>
                <c:pt idx="0">
                  <c:v>42.781945907830703</c:v>
                </c:pt>
                <c:pt idx="1">
                  <c:v>57.218054092169027</c:v>
                </c:pt>
                <c:pt idx="2">
                  <c:v>8.4012289054240732</c:v>
                </c:pt>
                <c:pt idx="3">
                  <c:v>52.871051484702669</c:v>
                </c:pt>
                <c:pt idx="4">
                  <c:v>38.72771960987302</c:v>
                </c:pt>
                <c:pt idx="5">
                  <c:v>2.93632994206131</c:v>
                </c:pt>
                <c:pt idx="6">
                  <c:v>46.648428838030682</c:v>
                </c:pt>
                <c:pt idx="7">
                  <c:v>50.415241219907728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512-41A9-A538-24BD1A0D66A8}"/>
            </c:ext>
          </c:extLst>
        </c:ser>
        <c:ser>
          <c:idx val="2"/>
          <c:order val="2"/>
          <c:tx>
            <c:strRef>
              <c:f>'fig 2.10'!$E$4</c:f>
              <c:strCache>
                <c:ptCount val="1"/>
                <c:pt idx="0">
                  <c:v>Mai fatto LdR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1.705756929637526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12-41A9-A538-24BD1A0D66A8}"/>
                </c:ext>
              </c:extLst>
            </c:dLbl>
            <c:dLbl>
              <c:idx val="4"/>
              <c:layout>
                <c:manualLayout>
                  <c:x val="2.9498525073746312E-2"/>
                  <c:y val="3.51246926589392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34-4F4E-9EF7-68ECFF2CA144}"/>
                </c:ext>
              </c:extLst>
            </c:dLbl>
            <c:dLbl>
              <c:idx val="6"/>
              <c:layout>
                <c:manualLayout>
                  <c:x val="1.9900497512437811E-2"/>
                  <c:y val="9.47867298578199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12-41A9-A538-24BD1A0D66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2.10'!$A$5:$B$12</c:f>
              <c:multiLvlStrCache>
                <c:ptCount val="8"/>
                <c:lvl>
                  <c:pt idx="0">
                    <c:v>Uomini </c:v>
                  </c:pt>
                  <c:pt idx="1">
                    <c:v>Donne </c:v>
                  </c:pt>
                  <c:pt idx="2">
                    <c:v>18-29 anni</c:v>
                  </c:pt>
                  <c:pt idx="3">
                    <c:v>30-49 anni</c:v>
                  </c:pt>
                  <c:pt idx="4">
                    <c:v> 50 anni e più</c:v>
                  </c:pt>
                  <c:pt idx="5">
                    <c:v>Fino licenza media</c:v>
                  </c:pt>
                  <c:pt idx="6">
                    <c:v>Diploma</c:v>
                  </c:pt>
                  <c:pt idx="7">
                    <c:v>Laurea </c:v>
                  </c:pt>
                </c:lvl>
                <c:lvl>
                  <c:pt idx="0">
                    <c:v>Genere</c:v>
                  </c:pt>
                  <c:pt idx="2">
                    <c:v>Età</c:v>
                  </c:pt>
                  <c:pt idx="5">
                    <c:v>Titolo di studio</c:v>
                  </c:pt>
                </c:lvl>
              </c:multiLvlStrCache>
            </c:multiLvlStrRef>
          </c:cat>
          <c:val>
            <c:numRef>
              <c:f>'fig 2.10'!$E$5:$E$12</c:f>
              <c:numCache>
                <c:formatCode>0.0</c:formatCode>
                <c:ptCount val="8"/>
                <c:pt idx="0">
                  <c:v>61.013965805982842</c:v>
                </c:pt>
                <c:pt idx="1">
                  <c:v>38.986034194015794</c:v>
                </c:pt>
                <c:pt idx="2">
                  <c:v>15.564194943003212</c:v>
                </c:pt>
                <c:pt idx="3">
                  <c:v>46.032709615870296</c:v>
                </c:pt>
                <c:pt idx="4">
                  <c:v>38.403095441125451</c:v>
                </c:pt>
                <c:pt idx="5">
                  <c:v>36.012491023286671</c:v>
                </c:pt>
                <c:pt idx="6">
                  <c:v>46.327083302124521</c:v>
                </c:pt>
                <c:pt idx="7">
                  <c:v>17.660425674587611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512-41A9-A538-24BD1A0D6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37173504"/>
        <c:axId val="37195776"/>
      </c:barChart>
      <c:catAx>
        <c:axId val="371735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bg2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195776"/>
        <c:crosses val="autoZero"/>
        <c:auto val="1"/>
        <c:lblAlgn val="ctr"/>
        <c:lblOffset val="100"/>
        <c:noMultiLvlLbl val="0"/>
      </c:catAx>
      <c:valAx>
        <c:axId val="37195776"/>
        <c:scaling>
          <c:orientation val="minMax"/>
          <c:max val="65"/>
          <c:min val="0"/>
        </c:scaling>
        <c:delete val="1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crossAx val="37173504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bg2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prstDash val="solid"/>
      <a:round/>
    </a:ln>
    <a:effectLst/>
  </c:spPr>
  <c:txPr>
    <a:bodyPr/>
    <a:lstStyle/>
    <a:p>
      <a:pPr>
        <a:defRPr sz="8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401574803149607"/>
          <c:y val="3.3409271467429905E-2"/>
          <c:w val="0.61202827228118228"/>
          <c:h val="0.866362914130280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 2.11'!$B$4</c:f>
              <c:strCache>
                <c:ptCount val="1"/>
                <c:pt idx="0">
                  <c:v>Prosegue LdR nel 2022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 2.11'!$A$5:$A$15</c:f>
              <c:strCache>
                <c:ptCount val="11"/>
                <c:pt idx="0">
                  <c:v>Rende più libera l'organizzazione del lavoro</c:v>
                </c:pt>
                <c:pt idx="1">
                  <c:v>Aiuta a gestire gli impegni familiari</c:v>
                </c:pt>
                <c:pt idx="2">
                  <c:v>Aiuta nel rapporto con i colleghi</c:v>
                </c:pt>
                <c:pt idx="3">
                  <c:v>Fa sentire sotto controllo</c:v>
                </c:pt>
                <c:pt idx="4">
                  <c:v>Riduce opportunità di far rispettare i diritti</c:v>
                </c:pt>
                <c:pt idx="5">
                  <c:v>Complica i confini tra vita e lavoro</c:v>
                </c:pt>
                <c:pt idx="6">
                  <c:v>Aumenta lo stress lavorativo</c:v>
                </c:pt>
                <c:pt idx="7">
                  <c:v>Aumenta i costi delle utenze</c:v>
                </c:pt>
                <c:pt idx="8">
                  <c:v>Riduce le possibilità di crescita professionale</c:v>
                </c:pt>
                <c:pt idx="9">
                  <c:v>Riduce la motivazione verso il lavoro</c:v>
                </c:pt>
                <c:pt idx="10">
                  <c:v>Genera isolamento</c:v>
                </c:pt>
              </c:strCache>
            </c:strRef>
          </c:cat>
          <c:val>
            <c:numRef>
              <c:f>'fig 2.11'!$B$5:$B$15</c:f>
              <c:numCache>
                <c:formatCode>0.0</c:formatCode>
                <c:ptCount val="11"/>
                <c:pt idx="0">
                  <c:v>75.083319254090711</c:v>
                </c:pt>
                <c:pt idx="1">
                  <c:v>79.778906218040518</c:v>
                </c:pt>
                <c:pt idx="2">
                  <c:v>31.003169511353313</c:v>
                </c:pt>
                <c:pt idx="3">
                  <c:v>28.434108137962681</c:v>
                </c:pt>
                <c:pt idx="4">
                  <c:v>33.427006020918817</c:v>
                </c:pt>
                <c:pt idx="5">
                  <c:v>45.821303727385384</c:v>
                </c:pt>
                <c:pt idx="6">
                  <c:v>37.804825782110214</c:v>
                </c:pt>
                <c:pt idx="7">
                  <c:v>63.744299407507434</c:v>
                </c:pt>
                <c:pt idx="8">
                  <c:v>35.042908579614739</c:v>
                </c:pt>
                <c:pt idx="9">
                  <c:v>30.399182895017379</c:v>
                </c:pt>
                <c:pt idx="10">
                  <c:v>58.086063701883653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B6-4651-A960-316A95F3FCA5}"/>
            </c:ext>
          </c:extLst>
        </c:ser>
        <c:ser>
          <c:idx val="1"/>
          <c:order val="1"/>
          <c:tx>
            <c:strRef>
              <c:f>'fig 2.11'!$C$4</c:f>
              <c:strCache>
                <c:ptCount val="1"/>
                <c:pt idx="0">
                  <c:v>Ha interrotto LdR nel 2022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 2.11'!$A$5:$A$15</c:f>
              <c:strCache>
                <c:ptCount val="11"/>
                <c:pt idx="0">
                  <c:v>Rende più libera l'organizzazione del lavoro</c:v>
                </c:pt>
                <c:pt idx="1">
                  <c:v>Aiuta a gestire gli impegni familiari</c:v>
                </c:pt>
                <c:pt idx="2">
                  <c:v>Aiuta nel rapporto con i colleghi</c:v>
                </c:pt>
                <c:pt idx="3">
                  <c:v>Fa sentire sotto controllo</c:v>
                </c:pt>
                <c:pt idx="4">
                  <c:v>Riduce opportunità di far rispettare i diritti</c:v>
                </c:pt>
                <c:pt idx="5">
                  <c:v>Complica i confini tra vita e lavoro</c:v>
                </c:pt>
                <c:pt idx="6">
                  <c:v>Aumenta lo stress lavorativo</c:v>
                </c:pt>
                <c:pt idx="7">
                  <c:v>Aumenta i costi delle utenze</c:v>
                </c:pt>
                <c:pt idx="8">
                  <c:v>Riduce le possibilità di crescita professionale</c:v>
                </c:pt>
                <c:pt idx="9">
                  <c:v>Riduce la motivazione verso il lavoro</c:v>
                </c:pt>
                <c:pt idx="10">
                  <c:v>Genera isolamento</c:v>
                </c:pt>
              </c:strCache>
            </c:strRef>
          </c:cat>
          <c:val>
            <c:numRef>
              <c:f>'fig 2.11'!$C$5:$C$15</c:f>
              <c:numCache>
                <c:formatCode>0.0</c:formatCode>
                <c:ptCount val="11"/>
                <c:pt idx="0">
                  <c:v>58.31058892841439</c:v>
                </c:pt>
                <c:pt idx="1">
                  <c:v>65.169666072398897</c:v>
                </c:pt>
                <c:pt idx="2">
                  <c:v>27.598591166175545</c:v>
                </c:pt>
                <c:pt idx="3">
                  <c:v>32.222128464025225</c:v>
                </c:pt>
                <c:pt idx="4">
                  <c:v>38.862611444811563</c:v>
                </c:pt>
                <c:pt idx="5">
                  <c:v>51.591650973404398</c:v>
                </c:pt>
                <c:pt idx="6">
                  <c:v>46.24487021266345</c:v>
                </c:pt>
                <c:pt idx="7">
                  <c:v>73.468034056533355</c:v>
                </c:pt>
                <c:pt idx="8">
                  <c:v>45.424029205211305</c:v>
                </c:pt>
                <c:pt idx="9">
                  <c:v>43.05070971486591</c:v>
                </c:pt>
                <c:pt idx="10">
                  <c:v>75.433129848810879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B6-4651-A960-316A95F3F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87008512"/>
        <c:axId val="187010048"/>
      </c:barChart>
      <c:catAx>
        <c:axId val="18700851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bg2">
                    <a:lumMod val="50000"/>
                  </a:schemeClr>
                </a:solidFill>
              </a:defRPr>
            </a:pPr>
            <a:endParaRPr lang="en-US"/>
          </a:p>
        </c:txPr>
        <c:crossAx val="187010048"/>
        <c:crosses val="autoZero"/>
        <c:auto val="1"/>
        <c:lblAlgn val="ctr"/>
        <c:lblOffset val="100"/>
        <c:noMultiLvlLbl val="0"/>
      </c:catAx>
      <c:valAx>
        <c:axId val="187010048"/>
        <c:scaling>
          <c:orientation val="minMax"/>
          <c:max val="85"/>
          <c:min val="15"/>
        </c:scaling>
        <c:delete val="1"/>
        <c:axPos val="b"/>
        <c:majorGridlines>
          <c:spPr>
            <a:ln>
              <a:noFill/>
            </a:ln>
          </c:spPr>
        </c:majorGridlines>
        <c:numFmt formatCode="0.0" sourceLinked="1"/>
        <c:majorTickMark val="out"/>
        <c:minorTickMark val="none"/>
        <c:tickLblPos val="nextTo"/>
        <c:crossAx val="1870085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9304515073267661"/>
          <c:y val="0.93154600249107367"/>
          <c:w val="0.60787019031527945"/>
          <c:h val="4.0500072462485708E-2"/>
        </c:manualLayout>
      </c:layout>
      <c:overlay val="0"/>
      <c:txPr>
        <a:bodyPr/>
        <a:lstStyle/>
        <a:p>
          <a:pPr>
            <a:defRPr>
              <a:solidFill>
                <a:schemeClr val="bg2">
                  <a:lumMod val="50000"/>
                </a:schemeClr>
              </a:solidFill>
            </a:defRPr>
          </a:pPr>
          <a:endParaRPr lang="en-US"/>
        </a:p>
      </c:txPr>
    </c:legend>
    <c:plotVisOnly val="1"/>
    <c:dispBlanksAs val="gap"/>
    <c:showDLblsOverMax val="0"/>
  </c:chart>
  <c:spPr>
    <a:ln w="9525">
      <a:solidFill>
        <a:schemeClr val="bg1">
          <a:lumMod val="85000"/>
        </a:schemeClr>
      </a:solidFill>
    </a:ln>
  </c:spPr>
  <c:txPr>
    <a:bodyPr/>
    <a:lstStyle/>
    <a:p>
      <a:pPr>
        <a:defRPr sz="8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2.12'!$A$2</c:f>
              <c:strCache>
                <c:ptCount val="1"/>
                <c:pt idx="0">
                  <c:v>2022: Prosegue LdR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2.12'!$B$1:$C$1</c:f>
              <c:strCache>
                <c:ptCount val="2"/>
                <c:pt idx="0">
                  <c:v>2021: intendeva proseguire LdR</c:v>
                </c:pt>
                <c:pt idx="1">
                  <c:v>2021: non intendeva proseguire LdR</c:v>
                </c:pt>
              </c:strCache>
            </c:strRef>
          </c:cat>
          <c:val>
            <c:numRef>
              <c:f>'fig 2.12'!$B$2:$C$2</c:f>
              <c:numCache>
                <c:formatCode>0.0</c:formatCode>
                <c:ptCount val="2"/>
                <c:pt idx="0">
                  <c:v>95.1</c:v>
                </c:pt>
                <c:pt idx="1">
                  <c:v>4.9000000000000004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C0-4D48-8411-E1AC47B704E2}"/>
            </c:ext>
          </c:extLst>
        </c:ser>
        <c:ser>
          <c:idx val="1"/>
          <c:order val="1"/>
          <c:tx>
            <c:strRef>
              <c:f>'fig 2.12'!$A$3</c:f>
              <c:strCache>
                <c:ptCount val="1"/>
                <c:pt idx="0">
                  <c:v>2022: Ha interrotto LdR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2.12'!$B$1:$C$1</c:f>
              <c:strCache>
                <c:ptCount val="2"/>
                <c:pt idx="0">
                  <c:v>2021: intendeva proseguire LdR</c:v>
                </c:pt>
                <c:pt idx="1">
                  <c:v>2021: non intendeva proseguire LdR</c:v>
                </c:pt>
              </c:strCache>
            </c:strRef>
          </c:cat>
          <c:val>
            <c:numRef>
              <c:f>'fig 2.12'!$B$3:$C$3</c:f>
              <c:numCache>
                <c:formatCode>0.0</c:formatCode>
                <c:ptCount val="2"/>
                <c:pt idx="0">
                  <c:v>71.400000000000006</c:v>
                </c:pt>
                <c:pt idx="1">
                  <c:v>28.6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C0-4D48-8411-E1AC47B70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-27"/>
        <c:axId val="793772248"/>
        <c:axId val="793773328"/>
      </c:barChart>
      <c:catAx>
        <c:axId val="793772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3773328"/>
        <c:crosses val="autoZero"/>
        <c:auto val="1"/>
        <c:lblAlgn val="ctr"/>
        <c:lblOffset val="100"/>
        <c:noMultiLvlLbl val="0"/>
      </c:catAx>
      <c:valAx>
        <c:axId val="793773328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793772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 sz="8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 2.13 '!$B$1</c:f>
              <c:strCache>
                <c:ptCount val="1"/>
                <c:pt idx="0">
                  <c:v>Prosegue LdR nel 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2.13 '!$A$2:$A$3</c:f>
              <c:strCache>
                <c:ptCount val="2"/>
                <c:pt idx="0">
                  <c:v>Positivo</c:v>
                </c:pt>
                <c:pt idx="1">
                  <c:v>Non si esprime o negativo</c:v>
                </c:pt>
              </c:strCache>
            </c:strRef>
          </c:cat>
          <c:val>
            <c:numRef>
              <c:f>'fig 2.13 '!$B$2:$B$3</c:f>
              <c:numCache>
                <c:formatCode>0.0</c:formatCode>
                <c:ptCount val="2"/>
                <c:pt idx="0">
                  <c:v>77.5</c:v>
                </c:pt>
                <c:pt idx="1">
                  <c:v>22.5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F8-4367-86D3-12F825E964C7}"/>
            </c:ext>
          </c:extLst>
        </c:ser>
        <c:ser>
          <c:idx val="1"/>
          <c:order val="1"/>
          <c:tx>
            <c:strRef>
              <c:f>'fig 2.13 '!$C$1</c:f>
              <c:strCache>
                <c:ptCount val="1"/>
                <c:pt idx="0">
                  <c:v>Interroto LdR nel 2022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2.13 '!$A$2:$A$3</c:f>
              <c:strCache>
                <c:ptCount val="2"/>
                <c:pt idx="0">
                  <c:v>Positivo</c:v>
                </c:pt>
                <c:pt idx="1">
                  <c:v>Non si esprime o negativo</c:v>
                </c:pt>
              </c:strCache>
            </c:strRef>
          </c:cat>
          <c:val>
            <c:numRef>
              <c:f>'fig 2.13 '!$C$2:$C$3</c:f>
              <c:numCache>
                <c:formatCode>0.0</c:formatCode>
                <c:ptCount val="2"/>
                <c:pt idx="0">
                  <c:v>54</c:v>
                </c:pt>
                <c:pt idx="1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F8-4367-86D3-12F825E96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01758992"/>
        <c:axId val="801756832"/>
      </c:barChart>
      <c:catAx>
        <c:axId val="8017589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1756832"/>
        <c:crosses val="autoZero"/>
        <c:auto val="1"/>
        <c:lblAlgn val="ctr"/>
        <c:lblOffset val="100"/>
        <c:noMultiLvlLbl val="0"/>
      </c:catAx>
      <c:valAx>
        <c:axId val="801756832"/>
        <c:scaling>
          <c:orientation val="minMax"/>
        </c:scaling>
        <c:delete val="1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801758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 sz="8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2.2'!$C$5</c:f>
              <c:strCache>
                <c:ptCount val="1"/>
                <c:pt idx="0">
                  <c:v>0-8.000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'Figura 2.2'!$A$6:$B$9</c:f>
              <c:multiLvlStrCache>
                <c:ptCount val="4"/>
                <c:lvl>
                  <c:pt idx="0">
                    <c:v>2011</c:v>
                  </c:pt>
                  <c:pt idx="1">
                    <c:v>2022</c:v>
                  </c:pt>
                  <c:pt idx="2">
                    <c:v>2011</c:v>
                  </c:pt>
                  <c:pt idx="3">
                    <c:v>2022</c:v>
                  </c:pt>
                </c:lvl>
                <c:lvl>
                  <c:pt idx="0">
                    <c:v>Uomini</c:v>
                  </c:pt>
                  <c:pt idx="2">
                    <c:v>Donne</c:v>
                  </c:pt>
                </c:lvl>
              </c:multiLvlStrCache>
            </c:multiLvlStrRef>
          </c:cat>
          <c:val>
            <c:numRef>
              <c:f>'Figura 2.2'!$C$6:$C$9</c:f>
              <c:numCache>
                <c:formatCode>0.0</c:formatCode>
                <c:ptCount val="4"/>
                <c:pt idx="0">
                  <c:v>17.385438041955137</c:v>
                </c:pt>
                <c:pt idx="1">
                  <c:v>6.827830243157619</c:v>
                </c:pt>
                <c:pt idx="2">
                  <c:v>28.818155911304942</c:v>
                </c:pt>
                <c:pt idx="3">
                  <c:v>9.9476983185339094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03-4366-9843-EC1D78262207}"/>
            </c:ext>
          </c:extLst>
        </c:ser>
        <c:ser>
          <c:idx val="1"/>
          <c:order val="1"/>
          <c:tx>
            <c:strRef>
              <c:f>'Figura 2.2'!$D$5</c:f>
              <c:strCache>
                <c:ptCount val="1"/>
                <c:pt idx="0">
                  <c:v>8.000-14.000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'Figura 2.2'!$A$6:$B$9</c:f>
              <c:multiLvlStrCache>
                <c:ptCount val="4"/>
                <c:lvl>
                  <c:pt idx="0">
                    <c:v>2011</c:v>
                  </c:pt>
                  <c:pt idx="1">
                    <c:v>2022</c:v>
                  </c:pt>
                  <c:pt idx="2">
                    <c:v>2011</c:v>
                  </c:pt>
                  <c:pt idx="3">
                    <c:v>2022</c:v>
                  </c:pt>
                </c:lvl>
                <c:lvl>
                  <c:pt idx="0">
                    <c:v>Uomini</c:v>
                  </c:pt>
                  <c:pt idx="2">
                    <c:v>Donne</c:v>
                  </c:pt>
                </c:lvl>
              </c:multiLvlStrCache>
            </c:multiLvlStrRef>
          </c:cat>
          <c:val>
            <c:numRef>
              <c:f>'Figura 2.2'!$D$6:$D$9</c:f>
              <c:numCache>
                <c:formatCode>0.0</c:formatCode>
                <c:ptCount val="4"/>
                <c:pt idx="0">
                  <c:v>10.598366650792581</c:v>
                </c:pt>
                <c:pt idx="1">
                  <c:v>23.778903441182557</c:v>
                </c:pt>
                <c:pt idx="2">
                  <c:v>31.394574067033901</c:v>
                </c:pt>
                <c:pt idx="3">
                  <c:v>22.180613498287904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03-4366-9843-EC1D78262207}"/>
            </c:ext>
          </c:extLst>
        </c:ser>
        <c:ser>
          <c:idx val="2"/>
          <c:order val="2"/>
          <c:tx>
            <c:strRef>
              <c:f>'Figura 2.2'!$E$5</c:f>
              <c:strCache>
                <c:ptCount val="1"/>
                <c:pt idx="0">
                  <c:v>14.000-20.000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'Figura 2.2'!$A$6:$B$9</c:f>
              <c:multiLvlStrCache>
                <c:ptCount val="4"/>
                <c:lvl>
                  <c:pt idx="0">
                    <c:v>2011</c:v>
                  </c:pt>
                  <c:pt idx="1">
                    <c:v>2022</c:v>
                  </c:pt>
                  <c:pt idx="2">
                    <c:v>2011</c:v>
                  </c:pt>
                  <c:pt idx="3">
                    <c:v>2022</c:v>
                  </c:pt>
                </c:lvl>
                <c:lvl>
                  <c:pt idx="0">
                    <c:v>Uomini</c:v>
                  </c:pt>
                  <c:pt idx="2">
                    <c:v>Donne</c:v>
                  </c:pt>
                </c:lvl>
              </c:multiLvlStrCache>
            </c:multiLvlStrRef>
          </c:cat>
          <c:val>
            <c:numRef>
              <c:f>'Figura 2.2'!$E$6:$E$9</c:f>
              <c:numCache>
                <c:formatCode>0.0</c:formatCode>
                <c:ptCount val="4"/>
                <c:pt idx="0">
                  <c:v>29.943842932551235</c:v>
                </c:pt>
                <c:pt idx="1">
                  <c:v>20.951854766500215</c:v>
                </c:pt>
                <c:pt idx="2">
                  <c:v>22.28873187777041</c:v>
                </c:pt>
                <c:pt idx="3">
                  <c:v>26.511894820799526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03-4366-9843-EC1D78262207}"/>
            </c:ext>
          </c:extLst>
        </c:ser>
        <c:ser>
          <c:idx val="3"/>
          <c:order val="3"/>
          <c:tx>
            <c:strRef>
              <c:f>'Figura 2.2'!$F$5</c:f>
              <c:strCache>
                <c:ptCount val="1"/>
                <c:pt idx="0">
                  <c:v>20.000-26.000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'Figura 2.2'!$A$6:$B$9</c:f>
              <c:multiLvlStrCache>
                <c:ptCount val="4"/>
                <c:lvl>
                  <c:pt idx="0">
                    <c:v>2011</c:v>
                  </c:pt>
                  <c:pt idx="1">
                    <c:v>2022</c:v>
                  </c:pt>
                  <c:pt idx="2">
                    <c:v>2011</c:v>
                  </c:pt>
                  <c:pt idx="3">
                    <c:v>2022</c:v>
                  </c:pt>
                </c:lvl>
                <c:lvl>
                  <c:pt idx="0">
                    <c:v>Uomini</c:v>
                  </c:pt>
                  <c:pt idx="2">
                    <c:v>Donne</c:v>
                  </c:pt>
                </c:lvl>
              </c:multiLvlStrCache>
            </c:multiLvlStrRef>
          </c:cat>
          <c:val>
            <c:numRef>
              <c:f>'Figura 2.2'!$F$6:$F$9</c:f>
              <c:numCache>
                <c:formatCode>0.0</c:formatCode>
                <c:ptCount val="4"/>
                <c:pt idx="0">
                  <c:v>28.577168000290598</c:v>
                </c:pt>
                <c:pt idx="1">
                  <c:v>32.643523164011839</c:v>
                </c:pt>
                <c:pt idx="2">
                  <c:v>13.074131937684745</c:v>
                </c:pt>
                <c:pt idx="3">
                  <c:v>33.758469685962467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03-4366-9843-EC1D78262207}"/>
            </c:ext>
          </c:extLst>
        </c:ser>
        <c:ser>
          <c:idx val="4"/>
          <c:order val="4"/>
          <c:tx>
            <c:strRef>
              <c:f>'Figura 2.2'!$G$5</c:f>
              <c:strCache>
                <c:ptCount val="1"/>
                <c:pt idx="0">
                  <c:v>Oltre 26.000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'Figura 2.2'!$A$6:$B$9</c:f>
              <c:multiLvlStrCache>
                <c:ptCount val="4"/>
                <c:lvl>
                  <c:pt idx="0">
                    <c:v>2011</c:v>
                  </c:pt>
                  <c:pt idx="1">
                    <c:v>2022</c:v>
                  </c:pt>
                  <c:pt idx="2">
                    <c:v>2011</c:v>
                  </c:pt>
                  <c:pt idx="3">
                    <c:v>2022</c:v>
                  </c:pt>
                </c:lvl>
                <c:lvl>
                  <c:pt idx="0">
                    <c:v>Uomini</c:v>
                  </c:pt>
                  <c:pt idx="2">
                    <c:v>Donne</c:v>
                  </c:pt>
                </c:lvl>
              </c:multiLvlStrCache>
            </c:multiLvlStrRef>
          </c:cat>
          <c:val>
            <c:numRef>
              <c:f>'Figura 2.2'!$G$6:$G$9</c:f>
              <c:numCache>
                <c:formatCode>0.0</c:formatCode>
                <c:ptCount val="4"/>
                <c:pt idx="0">
                  <c:v>13.495184374410449</c:v>
                </c:pt>
                <c:pt idx="1">
                  <c:v>15.797888385147768</c:v>
                </c:pt>
                <c:pt idx="2">
                  <c:v>4.4244062062059903</c:v>
                </c:pt>
                <c:pt idx="3">
                  <c:v>7.6013236764161878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C03-4366-9843-EC1D78262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-10"/>
        <c:axId val="1755858127"/>
        <c:axId val="1928638287"/>
      </c:barChart>
      <c:catAx>
        <c:axId val="1755858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8638287"/>
        <c:crosses val="autoZero"/>
        <c:auto val="1"/>
        <c:lblAlgn val="ctr"/>
        <c:lblOffset val="100"/>
        <c:noMultiLvlLbl val="0"/>
      </c:catAx>
      <c:valAx>
        <c:axId val="192863828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17558581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1244861515598217"/>
          <c:y val="4.2499629750823768E-2"/>
          <c:w val="0.44696285110479911"/>
          <c:h val="0.7945790252231885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'fig 2.3'!$C$18:$C$19</c:f>
              <c:strCache>
                <c:ptCount val="2"/>
                <c:pt idx="0">
                  <c:v>2022</c:v>
                </c:pt>
                <c:pt idx="1">
                  <c:v>Si, prendo permessi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2.3'!$A$20:$B$22</c:f>
              <c:multiLvlStrCache>
                <c:ptCount val="3"/>
                <c:lvl>
                  <c:pt idx="0">
                    <c:v>Si, prendo permessi</c:v>
                  </c:pt>
                  <c:pt idx="1">
                    <c:v>Si, riduco o rimodulo il mio impegno lavorativo</c:v>
                  </c:pt>
                  <c:pt idx="2">
                    <c:v>No, non prendo permessi</c:v>
                  </c:pt>
                </c:lvl>
                <c:lvl>
                  <c:pt idx="0">
                    <c:v>2021</c:v>
                  </c:pt>
                </c:lvl>
              </c:multiLvlStrCache>
            </c:multiLvlStrRef>
          </c:cat>
          <c:val>
            <c:numRef>
              <c:f>'fig 2.3'!$C$20:$C$22</c:f>
              <c:numCache>
                <c:formatCode>0.0</c:formatCode>
                <c:ptCount val="3"/>
                <c:pt idx="0">
                  <c:v>83.633389511545545</c:v>
                </c:pt>
                <c:pt idx="1">
                  <c:v>64.521414193417698</c:v>
                </c:pt>
                <c:pt idx="2">
                  <c:v>67.515161445092573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DD-4EFD-8C5B-8ECC74FEF4B1}"/>
            </c:ext>
          </c:extLst>
        </c:ser>
        <c:ser>
          <c:idx val="1"/>
          <c:order val="1"/>
          <c:tx>
            <c:strRef>
              <c:f>'fig 2.3'!$D$18:$D$19</c:f>
              <c:strCache>
                <c:ptCount val="2"/>
                <c:pt idx="0">
                  <c:v>2022</c:v>
                </c:pt>
                <c:pt idx="1">
                  <c:v>Si, riduco o rimodulo il mio impegno lavorativo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2.3'!$A$20:$B$22</c:f>
              <c:multiLvlStrCache>
                <c:ptCount val="3"/>
                <c:lvl>
                  <c:pt idx="0">
                    <c:v>Si, prendo permessi</c:v>
                  </c:pt>
                  <c:pt idx="1">
                    <c:v>Si, riduco o rimodulo il mio impegno lavorativo</c:v>
                  </c:pt>
                  <c:pt idx="2">
                    <c:v>No, non prendo permessi</c:v>
                  </c:pt>
                </c:lvl>
                <c:lvl>
                  <c:pt idx="0">
                    <c:v>2021</c:v>
                  </c:pt>
                </c:lvl>
              </c:multiLvlStrCache>
            </c:multiLvlStrRef>
          </c:cat>
          <c:val>
            <c:numRef>
              <c:f>'fig 2.3'!$D$20:$D$22</c:f>
              <c:numCache>
                <c:formatCode>0.0</c:formatCode>
                <c:ptCount val="3"/>
                <c:pt idx="0">
                  <c:v>10.311395415881563</c:v>
                </c:pt>
                <c:pt idx="1">
                  <c:v>30.284129991686676</c:v>
                </c:pt>
                <c:pt idx="2">
                  <c:v>16.200327805505982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DD-4EFD-8C5B-8ECC74FEF4B1}"/>
            </c:ext>
          </c:extLst>
        </c:ser>
        <c:ser>
          <c:idx val="2"/>
          <c:order val="2"/>
          <c:tx>
            <c:strRef>
              <c:f>'fig 2.3'!$E$18:$E$19</c:f>
              <c:strCache>
                <c:ptCount val="2"/>
                <c:pt idx="0">
                  <c:v>2022</c:v>
                </c:pt>
                <c:pt idx="1">
                  <c:v>No, non prendo permessi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2.3'!$A$20:$B$22</c:f>
              <c:multiLvlStrCache>
                <c:ptCount val="3"/>
                <c:lvl>
                  <c:pt idx="0">
                    <c:v>Si, prendo permessi</c:v>
                  </c:pt>
                  <c:pt idx="1">
                    <c:v>Si, riduco o rimodulo il mio impegno lavorativo</c:v>
                  </c:pt>
                  <c:pt idx="2">
                    <c:v>No, non prendo permessi</c:v>
                  </c:pt>
                </c:lvl>
                <c:lvl>
                  <c:pt idx="0">
                    <c:v>2021</c:v>
                  </c:pt>
                </c:lvl>
              </c:multiLvlStrCache>
            </c:multiLvlStrRef>
          </c:cat>
          <c:val>
            <c:numRef>
              <c:f>'fig 2.3'!$E$20:$E$22</c:f>
              <c:numCache>
                <c:formatCode>0.0</c:formatCode>
                <c:ptCount val="3"/>
                <c:pt idx="0">
                  <c:v>6.0552150725728966</c:v>
                </c:pt>
                <c:pt idx="1">
                  <c:v>5.194455814895619</c:v>
                </c:pt>
                <c:pt idx="2">
                  <c:v>16.284510749401441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DD-4EFD-8C5B-8ECC74FEF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44173871"/>
        <c:axId val="1944533231"/>
      </c:barChart>
      <c:catAx>
        <c:axId val="19441738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4533231"/>
        <c:crosses val="autoZero"/>
        <c:auto val="1"/>
        <c:lblAlgn val="ctr"/>
        <c:lblOffset val="100"/>
        <c:noMultiLvlLbl val="0"/>
      </c:catAx>
      <c:valAx>
        <c:axId val="1944533231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1944173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318308384967861E-2"/>
          <c:y val="0.85152656808575033"/>
          <c:w val="0.93823571711070364"/>
          <c:h val="0.146189594505443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'Fig 2.4'!$C$18:$C$19</c:f>
              <c:strCache>
                <c:ptCount val="2"/>
                <c:pt idx="0">
                  <c:v>2022</c:v>
                </c:pt>
                <c:pt idx="1">
                  <c:v>Sì, retribuiti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2.4'!$A$20:$B$22</c:f>
              <c:multiLvlStrCache>
                <c:ptCount val="3"/>
                <c:lvl>
                  <c:pt idx="0">
                    <c:v>Sì, retribuiti</c:v>
                  </c:pt>
                  <c:pt idx="1">
                    <c:v>Sì, non retribuiti</c:v>
                  </c:pt>
                  <c:pt idx="2">
                    <c:v>Nessuno straordinario</c:v>
                  </c:pt>
                </c:lvl>
                <c:lvl>
                  <c:pt idx="0">
                    <c:v>2021</c:v>
                  </c:pt>
                </c:lvl>
              </c:multiLvlStrCache>
            </c:multiLvlStrRef>
          </c:cat>
          <c:val>
            <c:numRef>
              <c:f>'Fig 2.4'!$C$20:$C$22</c:f>
              <c:numCache>
                <c:formatCode>0.0</c:formatCode>
                <c:ptCount val="3"/>
                <c:pt idx="0">
                  <c:v>28.63198866945983</c:v>
                </c:pt>
                <c:pt idx="1">
                  <c:v>26.637122452368679</c:v>
                </c:pt>
                <c:pt idx="2">
                  <c:v>19.454805047003447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A6-4ECE-8B4F-36BF1F8ECC49}"/>
            </c:ext>
          </c:extLst>
        </c:ser>
        <c:ser>
          <c:idx val="1"/>
          <c:order val="1"/>
          <c:tx>
            <c:strRef>
              <c:f>'Fig 2.4'!$D$18:$D$19</c:f>
              <c:strCache>
                <c:ptCount val="2"/>
                <c:pt idx="0">
                  <c:v>2022</c:v>
                </c:pt>
                <c:pt idx="1">
                  <c:v>Sì, non retribuiti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1"/>
              <c:tx>
                <c:rich>
                  <a:bodyPr/>
                  <a:lstStyle/>
                  <a:p>
                    <a:fld id="{925F49B1-BDB8-4528-B07C-788505797E14}" type="VALUE">
                      <a:rPr lang="en-US"/>
                      <a:pPr/>
                      <a:t>[]</a:t>
                    </a:fld>
                    <a:r>
                      <a:rPr lang="en-US"/>
                      <a:t>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F1A6-4ECE-8B4F-36BF1F8ECC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2.4'!$A$20:$B$22</c:f>
              <c:multiLvlStrCache>
                <c:ptCount val="3"/>
                <c:lvl>
                  <c:pt idx="0">
                    <c:v>Sì, retribuiti</c:v>
                  </c:pt>
                  <c:pt idx="1">
                    <c:v>Sì, non retribuiti</c:v>
                  </c:pt>
                  <c:pt idx="2">
                    <c:v>Nessuno straordinario</c:v>
                  </c:pt>
                </c:lvl>
                <c:lvl>
                  <c:pt idx="0">
                    <c:v>2021</c:v>
                  </c:pt>
                </c:lvl>
              </c:multiLvlStrCache>
            </c:multiLvlStrRef>
          </c:cat>
          <c:val>
            <c:numRef>
              <c:f>'Fig 2.4'!$D$20:$D$22</c:f>
              <c:numCache>
                <c:formatCode>0.0</c:formatCode>
                <c:ptCount val="3"/>
                <c:pt idx="0">
                  <c:v>1.6508266528967797</c:v>
                </c:pt>
                <c:pt idx="1">
                  <c:v>3.349175791356017</c:v>
                </c:pt>
                <c:pt idx="2">
                  <c:v>2.4924054499882011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A6-4ECE-8B4F-36BF1F8ECC49}"/>
            </c:ext>
          </c:extLst>
        </c:ser>
        <c:ser>
          <c:idx val="2"/>
          <c:order val="2"/>
          <c:tx>
            <c:strRef>
              <c:f>'Fig 2.4'!$E$18:$E$19</c:f>
              <c:strCache>
                <c:ptCount val="2"/>
                <c:pt idx="0">
                  <c:v>2022</c:v>
                </c:pt>
                <c:pt idx="1">
                  <c:v>Nessuno straordinario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2.4'!$A$20:$B$22</c:f>
              <c:multiLvlStrCache>
                <c:ptCount val="3"/>
                <c:lvl>
                  <c:pt idx="0">
                    <c:v>Sì, retribuiti</c:v>
                  </c:pt>
                  <c:pt idx="1">
                    <c:v>Sì, non retribuiti</c:v>
                  </c:pt>
                  <c:pt idx="2">
                    <c:v>Nessuno straordinario</c:v>
                  </c:pt>
                </c:lvl>
                <c:lvl>
                  <c:pt idx="0">
                    <c:v>2021</c:v>
                  </c:pt>
                </c:lvl>
              </c:multiLvlStrCache>
            </c:multiLvlStrRef>
          </c:cat>
          <c:val>
            <c:numRef>
              <c:f>'Fig 2.4'!$E$20:$E$22</c:f>
              <c:numCache>
                <c:formatCode>0.0</c:formatCode>
                <c:ptCount val="3"/>
                <c:pt idx="0">
                  <c:v>69.717184677643388</c:v>
                </c:pt>
                <c:pt idx="1">
                  <c:v>70.01370175627531</c:v>
                </c:pt>
                <c:pt idx="2">
                  <c:v>78.052789503008341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A6-4ECE-8B4F-36BF1F8EC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1944173871"/>
        <c:axId val="1944533231"/>
      </c:barChart>
      <c:catAx>
        <c:axId val="19441738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4533231"/>
        <c:crosses val="autoZero"/>
        <c:auto val="1"/>
        <c:lblAlgn val="ctr"/>
        <c:lblOffset val="100"/>
        <c:noMultiLvlLbl val="0"/>
      </c:catAx>
      <c:valAx>
        <c:axId val="1944533231"/>
        <c:scaling>
          <c:orientation val="minMax"/>
          <c:max val="100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crossAx val="1944173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555555555555555E-2"/>
          <c:y val="5.0925925925925923E-2"/>
          <c:w val="0.93888888888888888"/>
          <c:h val="0.618941382327209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 2.5'!$A$13</c:f>
              <c:strCache>
                <c:ptCount val="1"/>
                <c:pt idx="0">
                  <c:v>Ragioni organizzative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('Fig 2.5'!$B$11:$C$11,'Fig 2.5'!$E$11)</c:f>
              <c:strCache>
                <c:ptCount val="3"/>
                <c:pt idx="0">
                  <c:v>Ha iniziato a fare straordinari nel 2022</c:v>
                </c:pt>
                <c:pt idx="1">
                  <c:v>Faceva straordinari nel 2021, ma non nel 2022</c:v>
                </c:pt>
                <c:pt idx="2">
                  <c:v>Faceva straordinari nel 2021 e continua nel 2022</c:v>
                </c:pt>
              </c:strCache>
            </c:strRef>
          </c:cat>
          <c:val>
            <c:numRef>
              <c:f>('Fig 2.5'!$B$13:$C$13,'Fig 2.5'!$E$13)</c:f>
              <c:numCache>
                <c:formatCode>0.0</c:formatCode>
                <c:ptCount val="3"/>
                <c:pt idx="0">
                  <c:v>80.2</c:v>
                </c:pt>
                <c:pt idx="1">
                  <c:v>72.05</c:v>
                </c:pt>
                <c:pt idx="2">
                  <c:v>65.5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66-4C2B-89A1-5912CDA9A3AF}"/>
            </c:ext>
          </c:extLst>
        </c:ser>
        <c:ser>
          <c:idx val="1"/>
          <c:order val="1"/>
          <c:tx>
            <c:strRef>
              <c:f>'Fig 2.5'!$A$14</c:f>
              <c:strCache>
                <c:ptCount val="1"/>
                <c:pt idx="0">
                  <c:v>Ragioni personali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('Fig 2.5'!$B$11:$C$11,'Fig 2.5'!$E$11)</c:f>
              <c:strCache>
                <c:ptCount val="3"/>
                <c:pt idx="0">
                  <c:v>Ha iniziato a fare straordinari nel 2022</c:v>
                </c:pt>
                <c:pt idx="1">
                  <c:v>Faceva straordinari nel 2021, ma non nel 2022</c:v>
                </c:pt>
                <c:pt idx="2">
                  <c:v>Faceva straordinari nel 2021 e continua nel 2022</c:v>
                </c:pt>
              </c:strCache>
            </c:strRef>
          </c:cat>
          <c:val>
            <c:numRef>
              <c:f>('Fig 2.5'!$B$14:$C$14,'Fig 2.5'!$E$14)</c:f>
              <c:numCache>
                <c:formatCode>0.0</c:formatCode>
                <c:ptCount val="3"/>
                <c:pt idx="0">
                  <c:v>10.76</c:v>
                </c:pt>
                <c:pt idx="1">
                  <c:v>20.62</c:v>
                </c:pt>
                <c:pt idx="2">
                  <c:v>26.84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66-4C2B-89A1-5912CDA9A3AF}"/>
            </c:ext>
          </c:extLst>
        </c:ser>
        <c:ser>
          <c:idx val="2"/>
          <c:order val="2"/>
          <c:tx>
            <c:strRef>
              <c:f>'Fig 2.5'!$A$15</c:f>
              <c:strCache>
                <c:ptCount val="1"/>
                <c:pt idx="0">
                  <c:v>Impossibilitati a rifiutare/Consuetudine aziendale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('Fig 2.5'!$B$11:$C$11,'Fig 2.5'!$E$11)</c:f>
              <c:strCache>
                <c:ptCount val="3"/>
                <c:pt idx="0">
                  <c:v>Ha iniziato a fare straordinari nel 2022</c:v>
                </c:pt>
                <c:pt idx="1">
                  <c:v>Faceva straordinari nel 2021, ma non nel 2022</c:v>
                </c:pt>
                <c:pt idx="2">
                  <c:v>Faceva straordinari nel 2021 e continua nel 2022</c:v>
                </c:pt>
              </c:strCache>
            </c:strRef>
          </c:cat>
          <c:val>
            <c:numRef>
              <c:f>('Fig 2.5'!$B$15:$C$15,'Fig 2.5'!$E$15)</c:f>
              <c:numCache>
                <c:formatCode>0.0</c:formatCode>
                <c:ptCount val="3"/>
                <c:pt idx="0">
                  <c:v>9.0500000000000007</c:v>
                </c:pt>
                <c:pt idx="1">
                  <c:v>7.32</c:v>
                </c:pt>
                <c:pt idx="2">
                  <c:v>7.65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66-4C2B-89A1-5912CDA9A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6028976"/>
        <c:axId val="516360320"/>
      </c:barChart>
      <c:catAx>
        <c:axId val="316028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6360320"/>
        <c:crosses val="autoZero"/>
        <c:auto val="1"/>
        <c:lblAlgn val="ctr"/>
        <c:lblOffset val="100"/>
        <c:noMultiLvlLbl val="0"/>
      </c:catAx>
      <c:valAx>
        <c:axId val="516360320"/>
        <c:scaling>
          <c:orientation val="minMax"/>
          <c:max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316028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6621609798775139E-2"/>
          <c:y val="0.81886410032079326"/>
          <c:w val="0.97231211723534561"/>
          <c:h val="0.1533581219014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 2.6'!$C$11:$C$12</c:f>
              <c:strCache>
                <c:ptCount val="2"/>
                <c:pt idx="0">
                  <c:v>2022</c:v>
                </c:pt>
                <c:pt idx="1">
                  <c:v>Lavora quanto vorrebbe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2.6'!$A$13:$B$15</c:f>
              <c:multiLvlStrCache>
                <c:ptCount val="3"/>
                <c:lvl>
                  <c:pt idx="0">
                    <c:v>Lavora quanto vorrebbe</c:v>
                  </c:pt>
                  <c:pt idx="1">
                    <c:v>Sottoccupati</c:v>
                  </c:pt>
                  <c:pt idx="2">
                    <c:v>Sovraoccupati</c:v>
                  </c:pt>
                </c:lvl>
                <c:lvl>
                  <c:pt idx="0">
                    <c:v>2021</c:v>
                  </c:pt>
                </c:lvl>
              </c:multiLvlStrCache>
            </c:multiLvlStrRef>
          </c:cat>
          <c:val>
            <c:numRef>
              <c:f>'Fig 2.6'!$C$13:$C$15</c:f>
              <c:numCache>
                <c:formatCode>0.0</c:formatCode>
                <c:ptCount val="3"/>
                <c:pt idx="0">
                  <c:v>79.739999999999995</c:v>
                </c:pt>
                <c:pt idx="1">
                  <c:v>76.75</c:v>
                </c:pt>
                <c:pt idx="2">
                  <c:v>74.8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CC-4288-8A0D-667A849BC866}"/>
            </c:ext>
          </c:extLst>
        </c:ser>
        <c:ser>
          <c:idx val="1"/>
          <c:order val="1"/>
          <c:tx>
            <c:strRef>
              <c:f>'Fig 2.6'!$D$11:$D$12</c:f>
              <c:strCache>
                <c:ptCount val="2"/>
                <c:pt idx="0">
                  <c:v>2022</c:v>
                </c:pt>
                <c:pt idx="1">
                  <c:v>Sottoccupati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1"/>
              <c:tx>
                <c:rich>
                  <a:bodyPr/>
                  <a:lstStyle/>
                  <a:p>
                    <a:fld id="{E566BAC9-145A-4387-9A25-AC92CDAC66E6}" type="VALUE">
                      <a:rPr lang="en-US"/>
                      <a:pPr/>
                      <a:t>[]</a:t>
                    </a:fld>
                    <a:r>
                      <a:rPr lang="en-US"/>
                      <a:t>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D8CC-4288-8A0D-667A849BC86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013872F-82C0-4332-AE33-78DDD65A7FEF}" type="VALUE">
                      <a:rPr lang="en-US"/>
                      <a:pPr/>
                      <a:t>[]</a:t>
                    </a:fld>
                    <a:r>
                      <a:rPr lang="en-US"/>
                      <a:t>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D8CC-4288-8A0D-667A849BC8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2.6'!$A$13:$B$15</c:f>
              <c:multiLvlStrCache>
                <c:ptCount val="3"/>
                <c:lvl>
                  <c:pt idx="0">
                    <c:v>Lavora quanto vorrebbe</c:v>
                  </c:pt>
                  <c:pt idx="1">
                    <c:v>Sottoccupati</c:v>
                  </c:pt>
                  <c:pt idx="2">
                    <c:v>Sovraoccupati</c:v>
                  </c:pt>
                </c:lvl>
                <c:lvl>
                  <c:pt idx="0">
                    <c:v>2021</c:v>
                  </c:pt>
                </c:lvl>
              </c:multiLvlStrCache>
            </c:multiLvlStrRef>
          </c:cat>
          <c:val>
            <c:numRef>
              <c:f>'Fig 2.6'!$D$13:$D$15</c:f>
              <c:numCache>
                <c:formatCode>0.0</c:formatCode>
                <c:ptCount val="3"/>
                <c:pt idx="0">
                  <c:v>1.59</c:v>
                </c:pt>
                <c:pt idx="1">
                  <c:v>6.14</c:v>
                </c:pt>
                <c:pt idx="2">
                  <c:v>2.57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CC-4288-8A0D-667A849BC866}"/>
            </c:ext>
          </c:extLst>
        </c:ser>
        <c:ser>
          <c:idx val="2"/>
          <c:order val="2"/>
          <c:tx>
            <c:strRef>
              <c:f>'Fig 2.6'!$E$11:$E$12</c:f>
              <c:strCache>
                <c:ptCount val="2"/>
                <c:pt idx="0">
                  <c:v>2022</c:v>
                </c:pt>
                <c:pt idx="1">
                  <c:v>Sovraoccupati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2.6'!$A$13:$B$15</c:f>
              <c:multiLvlStrCache>
                <c:ptCount val="3"/>
                <c:lvl>
                  <c:pt idx="0">
                    <c:v>Lavora quanto vorrebbe</c:v>
                  </c:pt>
                  <c:pt idx="1">
                    <c:v>Sottoccupati</c:v>
                  </c:pt>
                  <c:pt idx="2">
                    <c:v>Sovraoccupati</c:v>
                  </c:pt>
                </c:lvl>
                <c:lvl>
                  <c:pt idx="0">
                    <c:v>2021</c:v>
                  </c:pt>
                </c:lvl>
              </c:multiLvlStrCache>
            </c:multiLvlStrRef>
          </c:cat>
          <c:val>
            <c:numRef>
              <c:f>'Fig 2.6'!$E$13:$E$15</c:f>
              <c:numCache>
                <c:formatCode>0.0</c:formatCode>
                <c:ptCount val="3"/>
                <c:pt idx="0">
                  <c:v>18.670000000000002</c:v>
                </c:pt>
                <c:pt idx="1">
                  <c:v>17.12</c:v>
                </c:pt>
                <c:pt idx="2">
                  <c:v>22.63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CC-4288-8A0D-667A849BC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3259216"/>
        <c:axId val="295166448"/>
      </c:barChart>
      <c:catAx>
        <c:axId val="483259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5166448"/>
        <c:crosses val="autoZero"/>
        <c:auto val="1"/>
        <c:lblAlgn val="ctr"/>
        <c:lblOffset val="100"/>
        <c:noMultiLvlLbl val="0"/>
      </c:catAx>
      <c:valAx>
        <c:axId val="295166448"/>
        <c:scaling>
          <c:orientation val="minMax"/>
          <c:max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483259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F7B-49DF-AAB6-FB6A7FF61B3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F7B-49DF-AAB6-FB6A7FF61B3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F7B-49DF-AAB6-FB6A7FF61B3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 2.7'!$I$7:$I$9</c:f>
              <c:strCache>
                <c:ptCount val="3"/>
                <c:pt idx="0">
                  <c:v>Riduzione dell'orario settimanale superiore al 10%</c:v>
                </c:pt>
                <c:pt idx="1">
                  <c:v>Variazione dell'orario di lavoro compresa tra -10% e +10%</c:v>
                </c:pt>
                <c:pt idx="2">
                  <c:v>Aumento dell'orario settimanale superiore al 10%</c:v>
                </c:pt>
              </c:strCache>
            </c:strRef>
          </c:cat>
          <c:val>
            <c:numRef>
              <c:f>'Fig 2.7'!$K$7:$K$9</c:f>
              <c:numCache>
                <c:formatCode>0.0</c:formatCode>
                <c:ptCount val="3"/>
                <c:pt idx="0">
                  <c:v>15.79</c:v>
                </c:pt>
                <c:pt idx="1">
                  <c:v>45.92</c:v>
                </c:pt>
                <c:pt idx="2">
                  <c:v>38.29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F7B-49DF-AAB6-FB6A7FF61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 2.8'!$H$4</c:f>
              <c:strCache>
                <c:ptCount val="1"/>
                <c:pt idx="0">
                  <c:v>Riduzione del reddito netto da lavoro superiore al 10%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2.8'!$I$3:$K$3</c:f>
              <c:strCache>
                <c:ptCount val="3"/>
                <c:pt idx="0">
                  <c:v>Riduzione dell'orario settimanale superiore al 10%</c:v>
                </c:pt>
                <c:pt idx="1">
                  <c:v>Variazione dell'orario di lavoro compresa tra -10% e +10%</c:v>
                </c:pt>
                <c:pt idx="2">
                  <c:v>Aumento dell'orario settimanale superiore al 10%</c:v>
                </c:pt>
              </c:strCache>
            </c:strRef>
          </c:cat>
          <c:val>
            <c:numRef>
              <c:f>'Fig 2.8'!$I$4:$K$4</c:f>
              <c:numCache>
                <c:formatCode>0.0</c:formatCode>
                <c:ptCount val="3"/>
                <c:pt idx="0">
                  <c:v>11.61</c:v>
                </c:pt>
                <c:pt idx="1">
                  <c:v>7.35</c:v>
                </c:pt>
                <c:pt idx="2">
                  <c:v>5.46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EA-4030-8454-F668EE5C70C3}"/>
            </c:ext>
          </c:extLst>
        </c:ser>
        <c:ser>
          <c:idx val="1"/>
          <c:order val="1"/>
          <c:tx>
            <c:strRef>
              <c:f>'Fig 2.8'!$H$5</c:f>
              <c:strCache>
                <c:ptCount val="1"/>
                <c:pt idx="0">
                  <c:v>Variazione del reddito netto compresa tra -10% e +10%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2.8'!$I$3:$K$3</c:f>
              <c:strCache>
                <c:ptCount val="3"/>
                <c:pt idx="0">
                  <c:v>Riduzione dell'orario settimanale superiore al 10%</c:v>
                </c:pt>
                <c:pt idx="1">
                  <c:v>Variazione dell'orario di lavoro compresa tra -10% e +10%</c:v>
                </c:pt>
                <c:pt idx="2">
                  <c:v>Aumento dell'orario settimanale superiore al 10%</c:v>
                </c:pt>
              </c:strCache>
            </c:strRef>
          </c:cat>
          <c:val>
            <c:numRef>
              <c:f>'Fig 2.8'!$I$5:$K$5</c:f>
              <c:numCache>
                <c:formatCode>0.0</c:formatCode>
                <c:ptCount val="3"/>
                <c:pt idx="0">
                  <c:v>77.709999999999994</c:v>
                </c:pt>
                <c:pt idx="1">
                  <c:v>82.57</c:v>
                </c:pt>
                <c:pt idx="2">
                  <c:v>68.33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EA-4030-8454-F668EE5C70C3}"/>
            </c:ext>
          </c:extLst>
        </c:ser>
        <c:ser>
          <c:idx val="2"/>
          <c:order val="2"/>
          <c:tx>
            <c:strRef>
              <c:f>'Fig 2.8'!$H$6</c:f>
              <c:strCache>
                <c:ptCount val="1"/>
                <c:pt idx="0">
                  <c:v>Aumento del reddito netto da lavoro superiore al 10%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2.8'!$I$3:$K$3</c:f>
              <c:strCache>
                <c:ptCount val="3"/>
                <c:pt idx="0">
                  <c:v>Riduzione dell'orario settimanale superiore al 10%</c:v>
                </c:pt>
                <c:pt idx="1">
                  <c:v>Variazione dell'orario di lavoro compresa tra -10% e +10%</c:v>
                </c:pt>
                <c:pt idx="2">
                  <c:v>Aumento dell'orario settimanale superiore al 10%</c:v>
                </c:pt>
              </c:strCache>
            </c:strRef>
          </c:cat>
          <c:val>
            <c:numRef>
              <c:f>'Fig 2.8'!$I$6:$K$6</c:f>
              <c:numCache>
                <c:formatCode>0.0</c:formatCode>
                <c:ptCount val="3"/>
                <c:pt idx="0">
                  <c:v>10.69</c:v>
                </c:pt>
                <c:pt idx="1">
                  <c:v>10.07</c:v>
                </c:pt>
                <c:pt idx="2">
                  <c:v>26.2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EA-4030-8454-F668EE5C70C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638621016"/>
        <c:axId val="638623176"/>
      </c:barChart>
      <c:catAx>
        <c:axId val="638621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8623176"/>
        <c:crosses val="autoZero"/>
        <c:auto val="1"/>
        <c:lblAlgn val="ctr"/>
        <c:lblOffset val="100"/>
        <c:noMultiLvlLbl val="0"/>
      </c:catAx>
      <c:valAx>
        <c:axId val="638623176"/>
        <c:scaling>
          <c:orientation val="minMax"/>
          <c:max val="100"/>
          <c:min val="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crossAx val="638621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 2.9'!$B$5</c:f>
              <c:strCache>
                <c:ptCount val="1"/>
                <c:pt idx="0">
                  <c:v>Invarianza del livello di soddisfazione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2.9'!$A$6:$A$8</c:f>
              <c:strCache>
                <c:ptCount val="3"/>
                <c:pt idx="0">
                  <c:v>Riduzione dell'orario settimanale superiore al 10%</c:v>
                </c:pt>
                <c:pt idx="1">
                  <c:v>Variazione dell'orario di lavoro compresa tra -10% e +10%</c:v>
                </c:pt>
                <c:pt idx="2">
                  <c:v>Aumento dell'orario settimanale superiore al 10%</c:v>
                </c:pt>
              </c:strCache>
            </c:strRef>
          </c:cat>
          <c:val>
            <c:numRef>
              <c:f>'Fig 2.9'!$B$6:$B$8</c:f>
              <c:numCache>
                <c:formatCode>0.0</c:formatCode>
                <c:ptCount val="3"/>
                <c:pt idx="0">
                  <c:v>65.06</c:v>
                </c:pt>
                <c:pt idx="1">
                  <c:v>70.790000000000006</c:v>
                </c:pt>
                <c:pt idx="2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85-429C-9B93-E8E7176E3962}"/>
            </c:ext>
          </c:extLst>
        </c:ser>
        <c:ser>
          <c:idx val="1"/>
          <c:order val="1"/>
          <c:tx>
            <c:strRef>
              <c:f>'Fig 2.9'!$C$5</c:f>
              <c:strCache>
                <c:ptCount val="1"/>
                <c:pt idx="0">
                  <c:v>Peggioramento nel livello di soddisfazione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2.9'!$A$6:$A$8</c:f>
              <c:strCache>
                <c:ptCount val="3"/>
                <c:pt idx="0">
                  <c:v>Riduzione dell'orario settimanale superiore al 10%</c:v>
                </c:pt>
                <c:pt idx="1">
                  <c:v>Variazione dell'orario di lavoro compresa tra -10% e +10%</c:v>
                </c:pt>
                <c:pt idx="2">
                  <c:v>Aumento dell'orario settimanale superiore al 10%</c:v>
                </c:pt>
              </c:strCache>
            </c:strRef>
          </c:cat>
          <c:val>
            <c:numRef>
              <c:f>'Fig 2.9'!$C$6:$C$8</c:f>
              <c:numCache>
                <c:formatCode>0.0</c:formatCode>
                <c:ptCount val="3"/>
                <c:pt idx="0">
                  <c:v>11.44</c:v>
                </c:pt>
                <c:pt idx="1">
                  <c:v>10.9</c:v>
                </c:pt>
                <c:pt idx="2">
                  <c:v>8.43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85-429C-9B93-E8E7176E3962}"/>
            </c:ext>
          </c:extLst>
        </c:ser>
        <c:ser>
          <c:idx val="2"/>
          <c:order val="2"/>
          <c:tx>
            <c:strRef>
              <c:f>'Fig 2.9'!$D$5</c:f>
              <c:strCache>
                <c:ptCount val="1"/>
                <c:pt idx="0">
                  <c:v>Miglioramento nel livello di soddisfazione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2.9'!$A$6:$A$8</c:f>
              <c:strCache>
                <c:ptCount val="3"/>
                <c:pt idx="0">
                  <c:v>Riduzione dell'orario settimanale superiore al 10%</c:v>
                </c:pt>
                <c:pt idx="1">
                  <c:v>Variazione dell'orario di lavoro compresa tra -10% e +10%</c:v>
                </c:pt>
                <c:pt idx="2">
                  <c:v>Aumento dell'orario settimanale superiore al 10%</c:v>
                </c:pt>
              </c:strCache>
            </c:strRef>
          </c:cat>
          <c:val>
            <c:numRef>
              <c:f>'Fig 2.9'!$D$6:$D$8</c:f>
              <c:numCache>
                <c:formatCode>0.0</c:formatCode>
                <c:ptCount val="3"/>
                <c:pt idx="0">
                  <c:v>23.5</c:v>
                </c:pt>
                <c:pt idx="1">
                  <c:v>18.32</c:v>
                </c:pt>
                <c:pt idx="2">
                  <c:v>19.57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85-429C-9B93-E8E7176E3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722927576"/>
        <c:axId val="722937296"/>
      </c:barChart>
      <c:catAx>
        <c:axId val="722927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2937296"/>
        <c:crosses val="autoZero"/>
        <c:auto val="1"/>
        <c:lblAlgn val="ctr"/>
        <c:lblOffset val="100"/>
        <c:noMultiLvlLbl val="0"/>
      </c:catAx>
      <c:valAx>
        <c:axId val="722937296"/>
        <c:scaling>
          <c:orientation val="minMax"/>
          <c:max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crossAx val="722927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19050</xdr:rowOff>
    </xdr:from>
    <xdr:to>
      <xdr:col>7</xdr:col>
      <xdr:colOff>466725</xdr:colOff>
      <xdr:row>30</xdr:row>
      <xdr:rowOff>9525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92BC6E1-D908-4D45-8BC5-874AC5AE7C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19051</xdr:colOff>
      <xdr:row>1</xdr:row>
      <xdr:rowOff>95250</xdr:rowOff>
    </xdr:from>
    <xdr:to>
      <xdr:col>13</xdr:col>
      <xdr:colOff>57151</xdr:colOff>
      <xdr:row>19</xdr:row>
      <xdr:rowOff>167640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F35D222-7DF4-4B3D-BB3D-0841F7020C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2</xdr:row>
      <xdr:rowOff>152401</xdr:rowOff>
    </xdr:from>
    <xdr:to>
      <xdr:col>15</xdr:col>
      <xdr:colOff>47625</xdr:colOff>
      <xdr:row>23</xdr:row>
      <xdr:rowOff>152400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B5C8D07-7101-4CE0-BA61-DBF18CAE79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</xdr:colOff>
      <xdr:row>1</xdr:row>
      <xdr:rowOff>33337</xdr:rowOff>
    </xdr:from>
    <xdr:to>
      <xdr:col>13</xdr:col>
      <xdr:colOff>38100</xdr:colOff>
      <xdr:row>13</xdr:row>
      <xdr:rowOff>104775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F10405C-058F-4419-B6A8-D9BF7562EB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</xdr:colOff>
      <xdr:row>1</xdr:row>
      <xdr:rowOff>119062</xdr:rowOff>
    </xdr:from>
    <xdr:to>
      <xdr:col>12</xdr:col>
      <xdr:colOff>38100</xdr:colOff>
      <xdr:row>14</xdr:row>
      <xdr:rowOff>47625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E7E3900-2F41-4D38-8FED-1F17DBB06C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</xdr:colOff>
      <xdr:row>11</xdr:row>
      <xdr:rowOff>157162</xdr:rowOff>
    </xdr:from>
    <xdr:to>
      <xdr:col>8</xdr:col>
      <xdr:colOff>466725</xdr:colOff>
      <xdr:row>28</xdr:row>
      <xdr:rowOff>147637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BBAF96BA-6560-0ECA-908D-10B1FBD468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</xdr:colOff>
      <xdr:row>14</xdr:row>
      <xdr:rowOff>0</xdr:rowOff>
    </xdr:from>
    <xdr:to>
      <xdr:col>14</xdr:col>
      <xdr:colOff>27215</xdr:colOff>
      <xdr:row>31</xdr:row>
      <xdr:rowOff>178118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74AFE46-AC05-4ABC-A366-D4B21E43AB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</xdr:colOff>
      <xdr:row>18</xdr:row>
      <xdr:rowOff>0</xdr:rowOff>
    </xdr:from>
    <xdr:to>
      <xdr:col>15</xdr:col>
      <xdr:colOff>19051</xdr:colOff>
      <xdr:row>31</xdr:row>
      <xdr:rowOff>47625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9D25720-95F7-408A-9489-45CAF8A2EC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10</xdr:row>
      <xdr:rowOff>1138237</xdr:rowOff>
    </xdr:from>
    <xdr:to>
      <xdr:col>13</xdr:col>
      <xdr:colOff>31750</xdr:colOff>
      <xdr:row>25</xdr:row>
      <xdr:rowOff>71437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BB9660C-3864-4E52-8D73-2DC91328DE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4761</xdr:colOff>
      <xdr:row>9</xdr:row>
      <xdr:rowOff>185737</xdr:rowOff>
    </xdr:from>
    <xdr:to>
      <xdr:col>16</xdr:col>
      <xdr:colOff>66674</xdr:colOff>
      <xdr:row>20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4B4922D-4907-4C8F-979C-6727352A71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11430</xdr:colOff>
      <xdr:row>3</xdr:row>
      <xdr:rowOff>97155</xdr:rowOff>
    </xdr:from>
    <xdr:to>
      <xdr:col>19</xdr:col>
      <xdr:colOff>0</xdr:colOff>
      <xdr:row>14</xdr:row>
      <xdr:rowOff>180975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37B2AD6-7AF0-4F28-9E67-48FE46053F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590550</xdr:colOff>
      <xdr:row>8</xdr:row>
      <xdr:rowOff>0</xdr:rowOff>
    </xdr:from>
    <xdr:to>
      <xdr:col>15</xdr:col>
      <xdr:colOff>38100</xdr:colOff>
      <xdr:row>23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F653002-8853-48CB-BB9F-371DD19339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10001</xdr:colOff>
      <xdr:row>5</xdr:row>
      <xdr:rowOff>14287</xdr:rowOff>
    </xdr:from>
    <xdr:to>
      <xdr:col>13</xdr:col>
      <xdr:colOff>11906</xdr:colOff>
      <xdr:row>20</xdr:row>
      <xdr:rowOff>121443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0F0AA55-D7BA-4007-8291-3F2EF71A5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940BF-D625-4CE7-8C31-BD0C045F8621}">
  <dimension ref="A2:H10"/>
  <sheetViews>
    <sheetView tabSelected="1" zoomScaleNormal="100" workbookViewId="0">
      <selection activeCell="K31" sqref="K31"/>
    </sheetView>
  </sheetViews>
  <sheetFormatPr defaultColWidth="8.7109375" defaultRowHeight="12.6"/>
  <cols>
    <col min="1" max="1" width="27.42578125" style="2" customWidth="1"/>
    <col min="2" max="4" width="8.7109375" style="2"/>
    <col min="5" max="6" width="11.42578125" style="2" bestFit="1" customWidth="1"/>
    <col min="7" max="16384" width="8.7109375" style="2"/>
  </cols>
  <sheetData>
    <row r="2" spans="1:8">
      <c r="A2" s="46" t="s">
        <v>0</v>
      </c>
      <c r="B2" s="46"/>
      <c r="C2" s="46"/>
      <c r="D2" s="46"/>
      <c r="E2" s="46"/>
      <c r="F2" s="46"/>
      <c r="G2" s="46"/>
    </row>
    <row r="4" spans="1:8"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</row>
    <row r="5" spans="1:8">
      <c r="A5" s="47" t="s">
        <v>6</v>
      </c>
      <c r="B5" s="4">
        <v>2011</v>
      </c>
      <c r="C5" s="3">
        <v>18.363177686737853</v>
      </c>
      <c r="D5" s="3">
        <v>20.262290829580294</v>
      </c>
      <c r="E5" s="3">
        <v>36.53357266619993</v>
      </c>
      <c r="F5" s="3">
        <v>18.007374519076961</v>
      </c>
      <c r="G5" s="3">
        <v>6.8335842984049631</v>
      </c>
      <c r="H5" s="3">
        <f>SUM(C5:G5)</f>
        <v>100</v>
      </c>
    </row>
    <row r="6" spans="1:8">
      <c r="A6" s="47"/>
      <c r="B6" s="4">
        <v>2022</v>
      </c>
      <c r="C6" s="3">
        <v>13.738186630560659</v>
      </c>
      <c r="D6" s="3">
        <v>26.995816884164853</v>
      </c>
      <c r="E6" s="3">
        <v>23.881763941752205</v>
      </c>
      <c r="F6" s="3">
        <v>27.324542214133796</v>
      </c>
      <c r="G6" s="3">
        <v>8.0596903293884967</v>
      </c>
      <c r="H6" s="3">
        <f t="shared" ref="H6:H10" si="0">SUM(C6:G6)</f>
        <v>100.00000000000003</v>
      </c>
    </row>
    <row r="7" spans="1:8">
      <c r="A7" s="47" t="s">
        <v>7</v>
      </c>
      <c r="B7" s="4">
        <v>2011</v>
      </c>
      <c r="C7" s="3">
        <v>39.221395937783591</v>
      </c>
      <c r="D7" s="3">
        <v>20.318217617568724</v>
      </c>
      <c r="E7" s="3">
        <v>19.0809992528092</v>
      </c>
      <c r="F7" s="3">
        <v>18.75188536557383</v>
      </c>
      <c r="G7" s="3">
        <v>2.6275018262646546</v>
      </c>
      <c r="H7" s="3">
        <f t="shared" si="0"/>
        <v>100</v>
      </c>
    </row>
    <row r="8" spans="1:8">
      <c r="A8" s="47"/>
      <c r="B8" s="4">
        <v>2022</v>
      </c>
      <c r="C8" s="3">
        <v>15.595483058991007</v>
      </c>
      <c r="D8" s="3">
        <v>39.060108798047416</v>
      </c>
      <c r="E8" s="3">
        <v>18.015558450338219</v>
      </c>
      <c r="F8" s="3">
        <v>22.357735841795279</v>
      </c>
      <c r="G8" s="3">
        <v>4.971113850828071</v>
      </c>
      <c r="H8" s="3">
        <f t="shared" si="0"/>
        <v>100</v>
      </c>
    </row>
    <row r="9" spans="1:8">
      <c r="A9" s="2" t="s">
        <v>8</v>
      </c>
      <c r="B9" s="4">
        <v>2011</v>
      </c>
      <c r="C9" s="3">
        <v>28.978175155464115</v>
      </c>
      <c r="D9" s="3">
        <v>20.290752642846702</v>
      </c>
      <c r="E9" s="3">
        <v>27.651748707117822</v>
      </c>
      <c r="F9" s="3">
        <v>18.386265019496733</v>
      </c>
      <c r="G9" s="3">
        <v>4.6930584750746398</v>
      </c>
      <c r="H9" s="3">
        <f t="shared" si="0"/>
        <v>100</v>
      </c>
    </row>
    <row r="10" spans="1:8">
      <c r="B10" s="4">
        <v>2022</v>
      </c>
      <c r="C10" s="3">
        <v>14.410745783624808</v>
      </c>
      <c r="D10" s="3">
        <v>31.364505601655583</v>
      </c>
      <c r="E10" s="3">
        <v>21.757509495013206</v>
      </c>
      <c r="F10" s="3">
        <v>25.525975740802068</v>
      </c>
      <c r="G10" s="3">
        <v>6.9412633789043552</v>
      </c>
      <c r="H10" s="3">
        <f t="shared" si="0"/>
        <v>100.00000000000001</v>
      </c>
    </row>
  </sheetData>
  <mergeCells count="3">
    <mergeCell ref="A2:G2"/>
    <mergeCell ref="A5:A6"/>
    <mergeCell ref="A7:A8"/>
  </mergeCells>
  <pageMargins left="0.75" right="0.75" top="1" bottom="1" header="0.5" footer="0.5"/>
  <pageSetup paperSize="9" orientation="landscape" r:id="rId1"/>
  <headerFooter alignWithMargins="0">
    <oddHeader>&amp;A</oddHeader>
    <oddFooter>Page 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DF81F-E9E1-4E75-BA25-791F10079A50}">
  <dimension ref="A4:E13"/>
  <sheetViews>
    <sheetView topLeftCell="C1" workbookViewId="0">
      <selection activeCell="R18" sqref="R18"/>
    </sheetView>
  </sheetViews>
  <sheetFormatPr defaultRowHeight="14.45"/>
  <sheetData>
    <row r="4" spans="1:5" ht="34.15">
      <c r="C4" s="42" t="s">
        <v>84</v>
      </c>
      <c r="D4" t="s">
        <v>85</v>
      </c>
      <c r="E4" t="s">
        <v>86</v>
      </c>
    </row>
    <row r="5" spans="1:5">
      <c r="A5" s="49" t="s">
        <v>87</v>
      </c>
      <c r="B5" t="s">
        <v>88</v>
      </c>
      <c r="C5" s="8">
        <v>50.071355716032542</v>
      </c>
      <c r="D5" s="8">
        <v>42.781945907830703</v>
      </c>
      <c r="E5" s="8">
        <v>61.013965805982842</v>
      </c>
    </row>
    <row r="6" spans="1:5">
      <c r="A6" s="49"/>
      <c r="B6" t="s">
        <v>89</v>
      </c>
      <c r="C6" s="8">
        <v>49.928644283967415</v>
      </c>
      <c r="D6" s="8">
        <v>57.218054092169027</v>
      </c>
      <c r="E6" s="8">
        <v>38.986034194015794</v>
      </c>
    </row>
    <row r="7" spans="1:5">
      <c r="A7" s="49" t="s">
        <v>90</v>
      </c>
      <c r="B7" t="s">
        <v>91</v>
      </c>
      <c r="C7" s="8">
        <v>8.4761039171367436</v>
      </c>
      <c r="D7" s="8">
        <v>8.4012289054240732</v>
      </c>
      <c r="E7" s="8">
        <v>15.564194943003212</v>
      </c>
    </row>
    <row r="8" spans="1:5">
      <c r="A8" s="49"/>
      <c r="B8" t="s">
        <v>92</v>
      </c>
      <c r="C8" s="8">
        <v>49.502135551564507</v>
      </c>
      <c r="D8" s="8">
        <v>52.871051484702669</v>
      </c>
      <c r="E8" s="8">
        <v>46.032709615870296</v>
      </c>
    </row>
    <row r="9" spans="1:5">
      <c r="A9" s="49"/>
      <c r="B9" t="s">
        <v>93</v>
      </c>
      <c r="C9" s="8">
        <v>42.02176053129871</v>
      </c>
      <c r="D9" s="8">
        <v>38.72771960987302</v>
      </c>
      <c r="E9" s="8">
        <v>38.403095441125451</v>
      </c>
    </row>
    <row r="10" spans="1:5">
      <c r="A10" s="49" t="s">
        <v>94</v>
      </c>
      <c r="B10" t="s">
        <v>95</v>
      </c>
      <c r="C10" s="8">
        <v>9.7829264603211374</v>
      </c>
      <c r="D10" s="8">
        <v>2.93632994206131</v>
      </c>
      <c r="E10" s="8">
        <v>36.012491023286671</v>
      </c>
    </row>
    <row r="11" spans="1:5">
      <c r="A11" s="49"/>
      <c r="B11" t="s">
        <v>96</v>
      </c>
      <c r="C11" s="8">
        <v>41.329007358156019</v>
      </c>
      <c r="D11" s="8">
        <v>46.648428838030682</v>
      </c>
      <c r="E11" s="8">
        <v>46.327083302124521</v>
      </c>
    </row>
    <row r="12" spans="1:5">
      <c r="A12" s="49"/>
      <c r="B12" t="s">
        <v>97</v>
      </c>
      <c r="C12" s="8">
        <v>48.888066181522788</v>
      </c>
      <c r="D12" s="8">
        <v>50.415241219907728</v>
      </c>
      <c r="E12" s="8">
        <v>17.660425674587611</v>
      </c>
    </row>
    <row r="13" spans="1:5">
      <c r="C13" s="8"/>
      <c r="D13" s="8"/>
      <c r="E13" s="8"/>
    </row>
  </sheetData>
  <mergeCells count="3">
    <mergeCell ref="A5:A6"/>
    <mergeCell ref="A7:A9"/>
    <mergeCell ref="A10:A1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AC05B-2100-4946-BD52-9C33C42E894A}">
  <dimension ref="A4:G15"/>
  <sheetViews>
    <sheetView workbookViewId="0">
      <selection activeCell="E24" sqref="E24"/>
    </sheetView>
  </sheetViews>
  <sheetFormatPr defaultRowHeight="14.45"/>
  <cols>
    <col min="1" max="1" width="46.28515625" customWidth="1"/>
  </cols>
  <sheetData>
    <row r="4" spans="1:7" ht="34.15">
      <c r="B4" s="42" t="s">
        <v>84</v>
      </c>
      <c r="C4" t="s">
        <v>85</v>
      </c>
      <c r="D4" t="s">
        <v>86</v>
      </c>
      <c r="E4" t="s">
        <v>27</v>
      </c>
    </row>
    <row r="5" spans="1:7" ht="20.25" customHeight="1">
      <c r="A5" s="43" t="s">
        <v>98</v>
      </c>
      <c r="B5" s="8">
        <v>75.083319254090711</v>
      </c>
      <c r="C5" s="8">
        <v>58.31058892841439</v>
      </c>
      <c r="D5" s="8">
        <v>49.163632493091278</v>
      </c>
      <c r="E5" s="8">
        <v>52.033546840740186</v>
      </c>
      <c r="G5" s="8">
        <f t="shared" ref="G5:G15" si="0">C5-B5</f>
        <v>-16.772730325676321</v>
      </c>
    </row>
    <row r="6" spans="1:7">
      <c r="A6" s="43" t="s">
        <v>99</v>
      </c>
      <c r="B6" s="8">
        <v>79.778906218040518</v>
      </c>
      <c r="C6" s="8">
        <v>65.169666072398897</v>
      </c>
      <c r="D6" s="8">
        <v>61.573307676034283</v>
      </c>
      <c r="E6" s="8">
        <v>63.176468106177587</v>
      </c>
      <c r="G6" s="8">
        <f t="shared" si="0"/>
        <v>-14.609240145641621</v>
      </c>
    </row>
    <row r="7" spans="1:7">
      <c r="A7" s="43" t="s">
        <v>100</v>
      </c>
      <c r="B7" s="8">
        <v>31.003169511353313</v>
      </c>
      <c r="C7" s="8">
        <v>27.598591166175545</v>
      </c>
      <c r="D7" s="8">
        <v>27.944172853958953</v>
      </c>
      <c r="E7" s="8">
        <v>28.074968977834946</v>
      </c>
      <c r="G7" s="8">
        <f t="shared" si="0"/>
        <v>-3.404578345177768</v>
      </c>
    </row>
    <row r="8" spans="1:7">
      <c r="A8" s="43" t="s">
        <v>101</v>
      </c>
      <c r="B8" s="8">
        <v>28.434108137962681</v>
      </c>
      <c r="C8" s="8">
        <v>32.222128464025225</v>
      </c>
      <c r="D8" s="8">
        <v>33.981569390082747</v>
      </c>
      <c r="E8" s="8">
        <v>33.396256649212589</v>
      </c>
      <c r="G8" s="8">
        <f t="shared" si="0"/>
        <v>3.7880203260625436</v>
      </c>
    </row>
    <row r="9" spans="1:7">
      <c r="A9" s="43" t="s">
        <v>102</v>
      </c>
      <c r="B9" s="8">
        <v>33.427006020918817</v>
      </c>
      <c r="C9" s="8">
        <v>38.862611444811563</v>
      </c>
      <c r="D9" s="8">
        <v>42.382997137976361</v>
      </c>
      <c r="E9" s="8">
        <v>41.338861188803023</v>
      </c>
      <c r="G9" s="8">
        <f t="shared" si="0"/>
        <v>5.4356054238927456</v>
      </c>
    </row>
    <row r="10" spans="1:7">
      <c r="A10" s="43" t="s">
        <v>103</v>
      </c>
      <c r="B10" s="8">
        <v>45.821303727385384</v>
      </c>
      <c r="C10" s="8">
        <v>51.591650973404398</v>
      </c>
      <c r="D10" s="8">
        <v>54.549274429777398</v>
      </c>
      <c r="E10" s="8">
        <v>53.600747597800606</v>
      </c>
      <c r="G10" s="8">
        <f t="shared" si="0"/>
        <v>5.7703472460190142</v>
      </c>
    </row>
    <row r="11" spans="1:7">
      <c r="A11" s="43" t="s">
        <v>104</v>
      </c>
      <c r="B11" s="8">
        <v>37.804825782110214</v>
      </c>
      <c r="C11" s="8">
        <v>46.24487021266345</v>
      </c>
      <c r="D11" s="8">
        <v>39.175760126186084</v>
      </c>
      <c r="E11" s="8">
        <v>40.125858705862406</v>
      </c>
      <c r="G11" s="8">
        <f t="shared" si="0"/>
        <v>8.4400444305532361</v>
      </c>
    </row>
    <row r="12" spans="1:7">
      <c r="A12" s="43" t="s">
        <v>105</v>
      </c>
      <c r="B12" s="8">
        <v>63.744299407507434</v>
      </c>
      <c r="C12" s="44">
        <v>73.468034056533355</v>
      </c>
      <c r="D12" s="8">
        <v>66.914426757361895</v>
      </c>
      <c r="E12" s="8">
        <v>67.682735637068674</v>
      </c>
      <c r="G12" s="8">
        <f t="shared" si="0"/>
        <v>9.7237346490259213</v>
      </c>
    </row>
    <row r="13" spans="1:7">
      <c r="A13" s="43" t="s">
        <v>106</v>
      </c>
      <c r="B13" s="8">
        <v>35.042908579614739</v>
      </c>
      <c r="C13" s="8">
        <v>45.424029205211305</v>
      </c>
      <c r="D13" s="8">
        <v>50.685504629325692</v>
      </c>
      <c r="E13" s="8">
        <v>48.991251050235576</v>
      </c>
      <c r="G13" s="8">
        <f t="shared" si="0"/>
        <v>10.381120625596566</v>
      </c>
    </row>
    <row r="14" spans="1:7">
      <c r="A14" s="43" t="s">
        <v>107</v>
      </c>
      <c r="B14" s="8">
        <v>30.399182895017379</v>
      </c>
      <c r="C14" s="8">
        <v>43.05070971486591</v>
      </c>
      <c r="D14" s="8">
        <v>43.110030559007328</v>
      </c>
      <c r="E14" s="8">
        <v>42.34839375755903</v>
      </c>
      <c r="G14" s="8">
        <f t="shared" si="0"/>
        <v>12.651526819848531</v>
      </c>
    </row>
    <row r="15" spans="1:7">
      <c r="A15" s="43" t="s">
        <v>108</v>
      </c>
      <c r="B15" s="8">
        <v>58.086063701883653</v>
      </c>
      <c r="C15" s="44">
        <v>75.433129848810879</v>
      </c>
      <c r="D15" s="8">
        <v>75.974480251578697</v>
      </c>
      <c r="E15" s="8">
        <v>74.835804329478989</v>
      </c>
      <c r="G15" s="8">
        <f t="shared" si="0"/>
        <v>17.347066146927226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64888-2894-41AD-8D4F-86A89AD321BF}">
  <dimension ref="A1:F5"/>
  <sheetViews>
    <sheetView workbookViewId="0">
      <selection activeCell="E15" sqref="E15"/>
    </sheetView>
  </sheetViews>
  <sheetFormatPr defaultRowHeight="14.45"/>
  <sheetData>
    <row r="1" spans="1:6">
      <c r="B1" t="s">
        <v>109</v>
      </c>
      <c r="C1" t="s">
        <v>110</v>
      </c>
    </row>
    <row r="2" spans="1:6">
      <c r="A2" t="s">
        <v>111</v>
      </c>
      <c r="B2" s="45">
        <v>95.1</v>
      </c>
      <c r="C2" s="45">
        <v>4.9000000000000004</v>
      </c>
      <c r="D2" s="45"/>
      <c r="E2" s="45"/>
      <c r="F2" s="8"/>
    </row>
    <row r="3" spans="1:6">
      <c r="A3" t="s">
        <v>112</v>
      </c>
      <c r="B3" s="45">
        <v>71.400000000000006</v>
      </c>
      <c r="C3" s="45">
        <v>28.6</v>
      </c>
      <c r="D3" s="45"/>
      <c r="E3" s="45"/>
    </row>
    <row r="5" spans="1:6">
      <c r="B5" s="8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ED3B9-D568-44C9-B07E-F1334B0126B1}">
  <dimension ref="A1:C3"/>
  <sheetViews>
    <sheetView workbookViewId="0">
      <selection activeCell="I21" sqref="I21"/>
    </sheetView>
  </sheetViews>
  <sheetFormatPr defaultRowHeight="14.45"/>
  <sheetData>
    <row r="1" spans="1:3">
      <c r="B1" t="s">
        <v>84</v>
      </c>
      <c r="C1" t="s">
        <v>113</v>
      </c>
    </row>
    <row r="2" spans="1:3">
      <c r="A2" t="s">
        <v>114</v>
      </c>
      <c r="B2" s="8">
        <v>77.5</v>
      </c>
      <c r="C2" s="8">
        <v>54</v>
      </c>
    </row>
    <row r="3" spans="1:3">
      <c r="A3" t="s">
        <v>115</v>
      </c>
      <c r="B3" s="8">
        <f>21.1+1.4</f>
        <v>22.5</v>
      </c>
      <c r="C3" s="8">
        <f>31.2+14.8</f>
        <v>46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3B6C7-DAF3-4599-9418-9FB472B8B507}">
  <dimension ref="A2:M11"/>
  <sheetViews>
    <sheetView zoomScaleNormal="100" workbookViewId="0">
      <selection activeCell="C31" sqref="C31"/>
    </sheetView>
  </sheetViews>
  <sheetFormatPr defaultColWidth="8.7109375" defaultRowHeight="12.6"/>
  <cols>
    <col min="1" max="1" width="27.42578125" style="2" customWidth="1"/>
    <col min="2" max="4" width="8.7109375" style="2"/>
    <col min="5" max="6" width="11.42578125" style="2" bestFit="1" customWidth="1"/>
    <col min="7" max="10" width="8.7109375" style="2"/>
    <col min="11" max="11" width="12" style="2" bestFit="1" customWidth="1"/>
    <col min="12" max="13" width="7.42578125" style="2" customWidth="1"/>
    <col min="14" max="16384" width="8.7109375" style="2"/>
  </cols>
  <sheetData>
    <row r="2" spans="1:13">
      <c r="A2" s="46" t="s">
        <v>9</v>
      </c>
      <c r="B2" s="46"/>
      <c r="C2" s="46"/>
      <c r="D2" s="46"/>
      <c r="E2" s="46"/>
      <c r="F2" s="46"/>
      <c r="G2" s="46"/>
      <c r="H2" s="46"/>
    </row>
    <row r="5" spans="1:13"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</row>
    <row r="6" spans="1:13">
      <c r="A6" s="47" t="s">
        <v>6</v>
      </c>
      <c r="B6" s="4">
        <v>2011</v>
      </c>
      <c r="C6" s="3">
        <v>17.385438041955137</v>
      </c>
      <c r="D6" s="3">
        <v>10.598366650792581</v>
      </c>
      <c r="E6" s="3">
        <v>29.943842932551235</v>
      </c>
      <c r="F6" s="3">
        <v>28.577168000290598</v>
      </c>
      <c r="G6" s="3">
        <v>13.495184374410449</v>
      </c>
      <c r="H6" s="3"/>
      <c r="I6" s="3"/>
      <c r="J6" s="3"/>
      <c r="K6" s="3"/>
      <c r="L6" s="3"/>
      <c r="M6" s="3"/>
    </row>
    <row r="7" spans="1:13">
      <c r="A7" s="47"/>
      <c r="B7" s="4">
        <v>2022</v>
      </c>
      <c r="C7" s="3">
        <v>6.827830243157619</v>
      </c>
      <c r="D7" s="3">
        <v>23.778903441182557</v>
      </c>
      <c r="E7" s="3">
        <v>20.951854766500215</v>
      </c>
      <c r="F7" s="3">
        <v>32.643523164011839</v>
      </c>
      <c r="G7" s="3">
        <v>15.797888385147768</v>
      </c>
    </row>
    <row r="8" spans="1:13">
      <c r="A8" s="47" t="s">
        <v>7</v>
      </c>
      <c r="B8" s="4">
        <v>2011</v>
      </c>
      <c r="C8" s="3">
        <v>28.818155911304942</v>
      </c>
      <c r="D8" s="3">
        <v>31.394574067033901</v>
      </c>
      <c r="E8" s="3">
        <v>22.28873187777041</v>
      </c>
      <c r="F8" s="3">
        <v>13.074131937684745</v>
      </c>
      <c r="G8" s="3">
        <v>4.4244062062059903</v>
      </c>
    </row>
    <row r="9" spans="1:13">
      <c r="A9" s="47"/>
      <c r="B9" s="4">
        <v>2022</v>
      </c>
      <c r="C9" s="3">
        <v>9.9476983185339094</v>
      </c>
      <c r="D9" s="3">
        <v>22.180613498287904</v>
      </c>
      <c r="E9" s="3">
        <v>26.511894820799526</v>
      </c>
      <c r="F9" s="3">
        <v>33.758469685962467</v>
      </c>
      <c r="G9" s="3">
        <v>7.6013236764161878</v>
      </c>
    </row>
    <row r="10" spans="1:13">
      <c r="A10" s="2" t="s">
        <v>8</v>
      </c>
      <c r="B10" s="4">
        <v>2011</v>
      </c>
      <c r="C10" s="3">
        <v>22.756228465522788</v>
      </c>
      <c r="D10" s="3">
        <v>20.367878407669998</v>
      </c>
      <c r="E10" s="3">
        <v>26.34767292169257</v>
      </c>
      <c r="F10" s="3">
        <v>21.294249050240207</v>
      </c>
      <c r="G10" s="3">
        <v>9.2339711548744337</v>
      </c>
    </row>
    <row r="11" spans="1:13">
      <c r="B11" s="4">
        <v>2022</v>
      </c>
      <c r="C11" s="3">
        <v>8.2095964872778815</v>
      </c>
      <c r="D11" s="3">
        <v>23.071032775483857</v>
      </c>
      <c r="E11" s="3">
        <v>23.414354935537251</v>
      </c>
      <c r="F11" s="3">
        <v>33.137324642410839</v>
      </c>
      <c r="G11" s="3">
        <v>12.167691159290161</v>
      </c>
    </row>
  </sheetData>
  <mergeCells count="3">
    <mergeCell ref="A2:H2"/>
    <mergeCell ref="A6:A7"/>
    <mergeCell ref="A8:A9"/>
  </mergeCells>
  <phoneticPr fontId="5" type="noConversion"/>
  <pageMargins left="0.75" right="0.75" top="1" bottom="1" header="0.5" footer="0.5"/>
  <pageSetup paperSize="9" orientation="landscape" r:id="rId1"/>
  <headerFooter alignWithMargins="0">
    <oddHeader>&amp;A</oddHeader>
    <oddFooter>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68BE9-F436-44D3-9C07-91DA6EAE9B3B}">
  <dimension ref="A1:Q23"/>
  <sheetViews>
    <sheetView zoomScale="70" zoomScaleNormal="70" workbookViewId="0">
      <selection activeCell="H34" sqref="H34"/>
    </sheetView>
  </sheetViews>
  <sheetFormatPr defaultRowHeight="14.45"/>
  <sheetData>
    <row r="1" spans="1:17">
      <c r="B1" s="5" t="s">
        <v>10</v>
      </c>
      <c r="L1" t="s">
        <v>11</v>
      </c>
    </row>
    <row r="2" spans="1:17">
      <c r="B2" s="6" t="s">
        <v>12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17</v>
      </c>
      <c r="H2" s="7" t="s">
        <v>8</v>
      </c>
      <c r="L2" s="7" t="s">
        <v>13</v>
      </c>
      <c r="M2" s="7" t="s">
        <v>14</v>
      </c>
      <c r="N2" s="7" t="s">
        <v>15</v>
      </c>
      <c r="O2" s="7" t="s">
        <v>16</v>
      </c>
      <c r="P2" s="7" t="s">
        <v>17</v>
      </c>
      <c r="Q2" s="7" t="s">
        <v>8</v>
      </c>
    </row>
    <row r="3" spans="1:17">
      <c r="B3" s="7" t="s">
        <v>13</v>
      </c>
      <c r="C3" s="7">
        <v>11302330</v>
      </c>
      <c r="D3" s="7">
        <v>1393496</v>
      </c>
      <c r="E3" s="7">
        <v>137227</v>
      </c>
      <c r="F3" s="7">
        <v>568469</v>
      </c>
      <c r="G3" s="7">
        <v>112614</v>
      </c>
      <c r="H3" s="7">
        <v>13514138</v>
      </c>
      <c r="K3" s="7" t="s">
        <v>13</v>
      </c>
      <c r="L3">
        <v>1504</v>
      </c>
      <c r="M3">
        <v>208</v>
      </c>
      <c r="N3">
        <v>28</v>
      </c>
      <c r="O3">
        <v>127</v>
      </c>
      <c r="P3">
        <v>18</v>
      </c>
      <c r="Q3">
        <v>1885</v>
      </c>
    </row>
    <row r="4" spans="1:17">
      <c r="B4" s="7" t="s">
        <v>14</v>
      </c>
      <c r="C4" s="7">
        <v>2446332</v>
      </c>
      <c r="D4" s="7">
        <v>1148224</v>
      </c>
      <c r="E4" s="7">
        <v>40001</v>
      </c>
      <c r="F4" s="7">
        <v>140806</v>
      </c>
      <c r="G4" s="7">
        <v>16141</v>
      </c>
      <c r="H4" s="7">
        <v>3791506</v>
      </c>
      <c r="K4" s="7" t="s">
        <v>14</v>
      </c>
      <c r="L4">
        <v>290</v>
      </c>
      <c r="M4">
        <v>123</v>
      </c>
      <c r="N4">
        <v>4</v>
      </c>
      <c r="O4">
        <v>27</v>
      </c>
      <c r="P4">
        <v>2</v>
      </c>
      <c r="Q4">
        <v>446</v>
      </c>
    </row>
    <row r="5" spans="1:17">
      <c r="B5" s="7" t="s">
        <v>15</v>
      </c>
      <c r="C5" s="7">
        <v>395756</v>
      </c>
      <c r="D5" s="7">
        <v>101020</v>
      </c>
      <c r="E5" s="7">
        <v>0</v>
      </c>
      <c r="F5" s="7">
        <v>33115</v>
      </c>
      <c r="G5" s="7">
        <v>0</v>
      </c>
      <c r="H5" s="7">
        <v>529892</v>
      </c>
      <c r="K5" s="7" t="s">
        <v>15</v>
      </c>
      <c r="L5">
        <v>23</v>
      </c>
      <c r="M5">
        <v>7</v>
      </c>
      <c r="N5">
        <v>0</v>
      </c>
      <c r="O5">
        <v>2</v>
      </c>
      <c r="P5">
        <v>0</v>
      </c>
      <c r="Q5">
        <v>32</v>
      </c>
    </row>
    <row r="6" spans="1:17">
      <c r="B6" s="7" t="s">
        <v>16</v>
      </c>
      <c r="C6" s="7">
        <v>400209</v>
      </c>
      <c r="D6" s="7">
        <v>60454</v>
      </c>
      <c r="E6" s="7">
        <v>11391</v>
      </c>
      <c r="F6" s="7">
        <v>319749</v>
      </c>
      <c r="G6" s="7">
        <v>9433</v>
      </c>
      <c r="H6" s="7">
        <v>801239</v>
      </c>
      <c r="K6" s="7" t="s">
        <v>16</v>
      </c>
      <c r="L6">
        <v>25</v>
      </c>
      <c r="M6">
        <v>7</v>
      </c>
      <c r="N6">
        <v>2</v>
      </c>
      <c r="O6">
        <v>3</v>
      </c>
      <c r="P6">
        <v>2</v>
      </c>
      <c r="Q6">
        <v>39</v>
      </c>
    </row>
    <row r="7" spans="1:17">
      <c r="B7" s="7" t="s">
        <v>17</v>
      </c>
      <c r="C7" s="7">
        <v>1503384</v>
      </c>
      <c r="D7" s="7">
        <v>390257</v>
      </c>
      <c r="E7" s="7">
        <v>86634</v>
      </c>
      <c r="F7" s="7">
        <v>59082</v>
      </c>
      <c r="G7" s="7">
        <v>35194</v>
      </c>
      <c r="H7" s="7">
        <v>2074553</v>
      </c>
      <c r="K7" s="7" t="s">
        <v>17</v>
      </c>
      <c r="L7">
        <v>168</v>
      </c>
      <c r="M7">
        <v>43</v>
      </c>
      <c r="N7">
        <v>4</v>
      </c>
      <c r="O7">
        <v>9</v>
      </c>
      <c r="P7">
        <v>3</v>
      </c>
      <c r="Q7">
        <v>227</v>
      </c>
    </row>
    <row r="8" spans="1:17">
      <c r="B8" s="7" t="s">
        <v>8</v>
      </c>
      <c r="C8" s="7">
        <v>16048013</v>
      </c>
      <c r="D8" s="7">
        <v>3093453</v>
      </c>
      <c r="E8" s="7">
        <v>275256</v>
      </c>
      <c r="F8" s="7">
        <v>1121223</v>
      </c>
      <c r="G8" s="7">
        <v>173383</v>
      </c>
      <c r="H8" s="7">
        <v>20711330</v>
      </c>
      <c r="K8" s="7" t="s">
        <v>8</v>
      </c>
      <c r="L8">
        <v>2010</v>
      </c>
      <c r="M8">
        <v>388</v>
      </c>
      <c r="N8">
        <v>38</v>
      </c>
      <c r="O8">
        <v>168</v>
      </c>
      <c r="P8">
        <v>25</v>
      </c>
      <c r="Q8">
        <v>2629</v>
      </c>
    </row>
    <row r="10" spans="1:17">
      <c r="C10" s="48">
        <v>2022</v>
      </c>
      <c r="D10" s="48"/>
      <c r="E10" s="48"/>
    </row>
    <row r="11" spans="1:17">
      <c r="C11" s="7" t="s">
        <v>13</v>
      </c>
      <c r="D11" s="7" t="s">
        <v>14</v>
      </c>
      <c r="E11" t="s">
        <v>18</v>
      </c>
    </row>
    <row r="12" spans="1:17">
      <c r="A12" s="48">
        <v>2021</v>
      </c>
      <c r="B12" s="7" t="s">
        <v>13</v>
      </c>
      <c r="C12">
        <f>C3</f>
        <v>11302330</v>
      </c>
      <c r="D12">
        <f>D3</f>
        <v>1393496</v>
      </c>
      <c r="E12">
        <f>E3+F3+G3</f>
        <v>818310</v>
      </c>
      <c r="F12">
        <f>SUM(C12:E12)</f>
        <v>13514136</v>
      </c>
    </row>
    <row r="13" spans="1:17">
      <c r="A13" s="48"/>
      <c r="B13" s="7" t="s">
        <v>14</v>
      </c>
      <c r="C13">
        <f>C4</f>
        <v>2446332</v>
      </c>
      <c r="D13">
        <f>D4</f>
        <v>1148224</v>
      </c>
      <c r="E13">
        <f>E4+F4+G4</f>
        <v>196948</v>
      </c>
      <c r="F13">
        <f t="shared" ref="F13:F14" si="0">SUM(C13:E13)</f>
        <v>3791504</v>
      </c>
    </row>
    <row r="14" spans="1:17">
      <c r="A14" s="48"/>
      <c r="B14" t="s">
        <v>18</v>
      </c>
      <c r="C14">
        <f>C5+C6+C7</f>
        <v>2299349</v>
      </c>
      <c r="D14">
        <f>D5+D6+D7</f>
        <v>551731</v>
      </c>
      <c r="E14">
        <f>E5+F5+G5+G6+F6+E6+E7+F7+G7</f>
        <v>554598</v>
      </c>
      <c r="F14">
        <f t="shared" si="0"/>
        <v>3405678</v>
      </c>
    </row>
    <row r="15" spans="1:17">
      <c r="C15">
        <f>SUM(C12:C14)</f>
        <v>16048011</v>
      </c>
      <c r="D15">
        <f t="shared" ref="D15:E15" si="1">SUM(D12:D14)</f>
        <v>3093451</v>
      </c>
      <c r="E15">
        <f t="shared" si="1"/>
        <v>1569856</v>
      </c>
      <c r="F15">
        <f>SUM(C15:E15)</f>
        <v>20711318</v>
      </c>
    </row>
    <row r="18" spans="1:6">
      <c r="C18" s="48">
        <v>2022</v>
      </c>
      <c r="D18" s="48"/>
      <c r="E18" s="48"/>
    </row>
    <row r="19" spans="1:6">
      <c r="C19" s="7" t="s">
        <v>13</v>
      </c>
      <c r="D19" s="7" t="s">
        <v>14</v>
      </c>
      <c r="E19" t="s">
        <v>18</v>
      </c>
    </row>
    <row r="20" spans="1:6">
      <c r="A20" s="49">
        <v>2021</v>
      </c>
      <c r="B20" s="7" t="s">
        <v>13</v>
      </c>
      <c r="C20" s="8">
        <f>C12/$F12*100</f>
        <v>83.633389511545545</v>
      </c>
      <c r="D20" s="8">
        <f t="shared" ref="D20:E20" si="2">D12/$F12*100</f>
        <v>10.311395415881563</v>
      </c>
      <c r="E20" s="8">
        <f t="shared" si="2"/>
        <v>6.0552150725728966</v>
      </c>
      <c r="F20" s="8">
        <f>SUM(C20:E20)</f>
        <v>100</v>
      </c>
    </row>
    <row r="21" spans="1:6">
      <c r="A21" s="49"/>
      <c r="B21" s="7" t="s">
        <v>14</v>
      </c>
      <c r="C21" s="8">
        <f t="shared" ref="C21:E22" si="3">C13/$F13*100</f>
        <v>64.521414193417698</v>
      </c>
      <c r="D21" s="8">
        <f t="shared" si="3"/>
        <v>30.284129991686676</v>
      </c>
      <c r="E21" s="8">
        <f t="shared" si="3"/>
        <v>5.194455814895619</v>
      </c>
      <c r="F21" s="8">
        <f t="shared" ref="F21:F22" si="4">SUM(C21:E21)</f>
        <v>99.999999999999986</v>
      </c>
    </row>
    <row r="22" spans="1:6">
      <c r="A22" s="49"/>
      <c r="B22" t="s">
        <v>18</v>
      </c>
      <c r="C22" s="8">
        <f t="shared" si="3"/>
        <v>67.515161445092573</v>
      </c>
      <c r="D22" s="8">
        <f t="shared" si="3"/>
        <v>16.200327805505982</v>
      </c>
      <c r="E22" s="8">
        <f t="shared" si="3"/>
        <v>16.284510749401441</v>
      </c>
      <c r="F22" s="8">
        <f t="shared" si="4"/>
        <v>100</v>
      </c>
    </row>
    <row r="23" spans="1:6">
      <c r="C23" s="8"/>
      <c r="D23" s="8"/>
      <c r="E23" s="8"/>
      <c r="F23" s="8"/>
    </row>
  </sheetData>
  <mergeCells count="4">
    <mergeCell ref="C10:E10"/>
    <mergeCell ref="A12:A14"/>
    <mergeCell ref="C18:E18"/>
    <mergeCell ref="A20:A2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5B61F-0F73-403D-804C-F43FFCA4D54C}">
  <dimension ref="A1:N23"/>
  <sheetViews>
    <sheetView topLeftCell="F15" workbookViewId="0">
      <selection activeCell="I33" sqref="I33"/>
    </sheetView>
  </sheetViews>
  <sheetFormatPr defaultRowHeight="14.45"/>
  <cols>
    <col min="3" max="3" width="9.42578125" bestFit="1" customWidth="1"/>
    <col min="4" max="4" width="9" bestFit="1" customWidth="1"/>
    <col min="5" max="6" width="10.42578125" bestFit="1" customWidth="1"/>
  </cols>
  <sheetData>
    <row r="1" spans="1:14">
      <c r="B1" t="s">
        <v>19</v>
      </c>
    </row>
    <row r="2" spans="1:14">
      <c r="B2" s="5" t="s">
        <v>20</v>
      </c>
      <c r="C2" s="50" t="s">
        <v>21</v>
      </c>
      <c r="D2" s="50"/>
      <c r="E2" s="50"/>
      <c r="F2" s="50"/>
      <c r="G2" s="7"/>
      <c r="I2" t="s">
        <v>22</v>
      </c>
      <c r="J2" s="50" t="s">
        <v>21</v>
      </c>
      <c r="K2" s="50"/>
      <c r="L2" s="50"/>
      <c r="M2" s="50"/>
    </row>
    <row r="3" spans="1:14" ht="57.6">
      <c r="B3" s="10" t="s">
        <v>12</v>
      </c>
      <c r="C3" s="11" t="s">
        <v>23</v>
      </c>
      <c r="D3" s="11" t="s">
        <v>24</v>
      </c>
      <c r="E3" s="11" t="s">
        <v>25</v>
      </c>
      <c r="F3" s="11" t="s">
        <v>26</v>
      </c>
      <c r="G3" s="11" t="s">
        <v>8</v>
      </c>
      <c r="I3" s="10" t="s">
        <v>12</v>
      </c>
      <c r="J3" s="11" t="s">
        <v>23</v>
      </c>
      <c r="K3" s="11" t="s">
        <v>24</v>
      </c>
      <c r="L3" s="11" t="s">
        <v>25</v>
      </c>
      <c r="M3" s="11" t="s">
        <v>26</v>
      </c>
      <c r="N3" s="11" t="s">
        <v>8</v>
      </c>
    </row>
    <row r="4" spans="1:14">
      <c r="B4" s="7" t="s">
        <v>23</v>
      </c>
      <c r="C4" s="12">
        <v>1347596.5</v>
      </c>
      <c r="D4" s="12">
        <v>89496.79</v>
      </c>
      <c r="E4" s="12">
        <v>279808.51</v>
      </c>
      <c r="F4" s="12">
        <v>3953916.2</v>
      </c>
      <c r="G4" s="12">
        <v>5670818</v>
      </c>
      <c r="I4" s="7" t="s">
        <v>23</v>
      </c>
      <c r="J4">
        <v>116</v>
      </c>
      <c r="K4">
        <v>16</v>
      </c>
      <c r="L4">
        <v>29</v>
      </c>
      <c r="M4">
        <v>480</v>
      </c>
      <c r="N4">
        <v>641</v>
      </c>
    </row>
    <row r="5" spans="1:14">
      <c r="B5" s="7" t="s">
        <v>25</v>
      </c>
      <c r="C5" s="12">
        <v>129187.3</v>
      </c>
      <c r="D5" s="12">
        <v>11951.04</v>
      </c>
      <c r="E5" s="12">
        <v>2922</v>
      </c>
      <c r="F5" s="12">
        <v>330396.2</v>
      </c>
      <c r="G5" s="12">
        <v>474457.22</v>
      </c>
      <c r="I5" s="7" t="s">
        <v>25</v>
      </c>
      <c r="J5">
        <v>11</v>
      </c>
      <c r="K5">
        <v>4</v>
      </c>
      <c r="L5">
        <v>1</v>
      </c>
      <c r="M5">
        <v>74</v>
      </c>
      <c r="N5">
        <v>90</v>
      </c>
    </row>
    <row r="6" spans="1:14">
      <c r="B6" s="7" t="s">
        <v>24</v>
      </c>
      <c r="C6" s="12">
        <v>400110.1</v>
      </c>
      <c r="D6" s="12">
        <v>53830</v>
      </c>
      <c r="E6" s="12">
        <v>28018.01</v>
      </c>
      <c r="F6" s="12">
        <v>1125303</v>
      </c>
      <c r="G6" s="12">
        <v>1607261.5</v>
      </c>
      <c r="I6" s="7" t="s">
        <v>24</v>
      </c>
      <c r="J6">
        <v>29</v>
      </c>
      <c r="K6">
        <v>6</v>
      </c>
      <c r="L6">
        <v>5</v>
      </c>
      <c r="M6">
        <v>182</v>
      </c>
      <c r="N6">
        <v>222</v>
      </c>
    </row>
    <row r="7" spans="1:14">
      <c r="B7" s="7" t="s">
        <v>26</v>
      </c>
      <c r="C7" s="12">
        <v>1462410.4</v>
      </c>
      <c r="D7" s="12">
        <v>208152.8</v>
      </c>
      <c r="E7" s="12">
        <v>162354.20000000001</v>
      </c>
      <c r="F7" s="12">
        <v>6518564.9000000004</v>
      </c>
      <c r="G7" s="12">
        <v>8351482.2000000002</v>
      </c>
      <c r="I7" s="7" t="s">
        <v>26</v>
      </c>
      <c r="J7">
        <v>157</v>
      </c>
      <c r="K7">
        <v>24</v>
      </c>
      <c r="L7">
        <v>25</v>
      </c>
      <c r="M7">
        <v>965</v>
      </c>
      <c r="N7">
        <v>1171</v>
      </c>
    </row>
    <row r="8" spans="1:14">
      <c r="B8" s="7" t="s">
        <v>27</v>
      </c>
      <c r="C8" s="12">
        <v>3339304.2</v>
      </c>
      <c r="D8" s="12">
        <v>363431</v>
      </c>
      <c r="E8" s="12">
        <v>473103.4</v>
      </c>
      <c r="F8" s="12">
        <v>11928180</v>
      </c>
      <c r="G8" s="12">
        <v>16104019</v>
      </c>
      <c r="I8" s="7" t="s">
        <v>27</v>
      </c>
      <c r="J8">
        <v>313</v>
      </c>
      <c r="K8">
        <v>50</v>
      </c>
      <c r="L8">
        <v>60</v>
      </c>
      <c r="M8">
        <v>1701</v>
      </c>
      <c r="N8">
        <v>2124</v>
      </c>
    </row>
    <row r="10" spans="1:14">
      <c r="C10" s="48">
        <v>2022</v>
      </c>
      <c r="D10" s="48"/>
      <c r="E10" s="48"/>
      <c r="J10" s="48">
        <v>2022</v>
      </c>
      <c r="K10" s="48"/>
      <c r="L10" s="48"/>
    </row>
    <row r="11" spans="1:14">
      <c r="C11" s="7" t="s">
        <v>28</v>
      </c>
      <c r="D11" s="7" t="s">
        <v>29</v>
      </c>
      <c r="E11" t="s">
        <v>30</v>
      </c>
      <c r="J11" s="7" t="s">
        <v>28</v>
      </c>
      <c r="K11" s="7" t="s">
        <v>29</v>
      </c>
      <c r="L11" t="s">
        <v>30</v>
      </c>
    </row>
    <row r="12" spans="1:14">
      <c r="A12" s="48">
        <v>2021</v>
      </c>
      <c r="B12" s="7" t="s">
        <v>28</v>
      </c>
      <c r="C12" s="13">
        <f>C4+C5+E4+E5</f>
        <v>1759514.31</v>
      </c>
      <c r="D12" s="13">
        <f>D4+D5</f>
        <v>101447.82999999999</v>
      </c>
      <c r="E12" s="13">
        <f>F4+F5</f>
        <v>4284312.4000000004</v>
      </c>
      <c r="F12" s="13">
        <f>SUM(C12:E12)</f>
        <v>6145274.540000001</v>
      </c>
      <c r="H12" s="49">
        <v>2021</v>
      </c>
      <c r="I12" s="7" t="s">
        <v>28</v>
      </c>
      <c r="J12" s="13">
        <f>J4+J5+L4+L5</f>
        <v>157</v>
      </c>
      <c r="K12">
        <f>K4+K5</f>
        <v>20</v>
      </c>
      <c r="L12">
        <f>M4+M5</f>
        <v>554</v>
      </c>
      <c r="M12" s="13">
        <f>SUM(J12:L12)</f>
        <v>731</v>
      </c>
    </row>
    <row r="13" spans="1:14">
      <c r="A13" s="48"/>
      <c r="B13" s="7" t="s">
        <v>29</v>
      </c>
      <c r="C13" s="13">
        <f>C6+E6</f>
        <v>428128.11</v>
      </c>
      <c r="D13" s="14">
        <f>D6</f>
        <v>53830</v>
      </c>
      <c r="E13" s="13">
        <f>F6</f>
        <v>1125303</v>
      </c>
      <c r="F13" s="13">
        <f t="shared" ref="F13:F14" si="0">SUM(C13:E13)</f>
        <v>1607261.1099999999</v>
      </c>
      <c r="H13" s="49"/>
      <c r="I13" s="7" t="s">
        <v>29</v>
      </c>
      <c r="J13">
        <f>J6+L6</f>
        <v>34</v>
      </c>
      <c r="K13" s="15">
        <f>K6</f>
        <v>6</v>
      </c>
      <c r="L13">
        <f>M6</f>
        <v>182</v>
      </c>
      <c r="M13" s="13">
        <f t="shared" ref="M13:M14" si="1">SUM(J13:L13)</f>
        <v>222</v>
      </c>
    </row>
    <row r="14" spans="1:14">
      <c r="A14" s="48"/>
      <c r="B14" t="s">
        <v>30</v>
      </c>
      <c r="C14" s="13">
        <f>C7+E7</f>
        <v>1624764.5999999999</v>
      </c>
      <c r="D14" s="13">
        <f>D7</f>
        <v>208152.8</v>
      </c>
      <c r="E14" s="13">
        <f>F7</f>
        <v>6518564.9000000004</v>
      </c>
      <c r="F14" s="13">
        <f t="shared" si="0"/>
        <v>8351482.3000000007</v>
      </c>
      <c r="H14" s="49"/>
      <c r="I14" t="s">
        <v>30</v>
      </c>
      <c r="J14">
        <f>J7+L7</f>
        <v>182</v>
      </c>
      <c r="K14">
        <f>K7</f>
        <v>24</v>
      </c>
      <c r="L14">
        <f>M7</f>
        <v>965</v>
      </c>
      <c r="M14" s="13">
        <f t="shared" si="1"/>
        <v>1171</v>
      </c>
    </row>
    <row r="15" spans="1:14">
      <c r="C15" s="13">
        <f>SUM(C12:C14)</f>
        <v>3812407.0199999996</v>
      </c>
      <c r="D15" s="13">
        <f t="shared" ref="D15:E15" si="2">SUM(D12:D14)</f>
        <v>363430.63</v>
      </c>
      <c r="E15" s="13">
        <f t="shared" si="2"/>
        <v>11928180.300000001</v>
      </c>
      <c r="F15" s="13">
        <f>SUM(F12:F14)</f>
        <v>16104017.950000001</v>
      </c>
      <c r="J15" s="13">
        <f>SUM(J12:J14)</f>
        <v>373</v>
      </c>
      <c r="K15" s="13">
        <f t="shared" ref="K15:L15" si="3">SUM(K12:K14)</f>
        <v>50</v>
      </c>
      <c r="L15" s="13">
        <f t="shared" si="3"/>
        <v>1701</v>
      </c>
      <c r="M15" s="13">
        <f>SUM(M12:M14)</f>
        <v>2124</v>
      </c>
    </row>
    <row r="18" spans="1:6">
      <c r="C18" s="48">
        <v>2022</v>
      </c>
      <c r="D18" s="48"/>
      <c r="E18" s="48"/>
    </row>
    <row r="19" spans="1:6">
      <c r="C19" s="7" t="s">
        <v>28</v>
      </c>
      <c r="D19" s="7" t="s">
        <v>29</v>
      </c>
      <c r="E19" t="s">
        <v>30</v>
      </c>
    </row>
    <row r="20" spans="1:6">
      <c r="A20" s="49">
        <v>2021</v>
      </c>
      <c r="B20" s="7" t="s">
        <v>28</v>
      </c>
      <c r="C20" s="8">
        <f>C12/$F12*100</f>
        <v>28.63198866945983</v>
      </c>
      <c r="D20" s="8">
        <f t="shared" ref="D20:E20" si="4">D12/$F12*100</f>
        <v>1.6508266528967797</v>
      </c>
      <c r="E20" s="8">
        <f t="shared" si="4"/>
        <v>69.717184677643388</v>
      </c>
      <c r="F20" s="8">
        <f>SUM(C20:E20)</f>
        <v>100</v>
      </c>
    </row>
    <row r="21" spans="1:6">
      <c r="A21" s="49"/>
      <c r="B21" s="7" t="s">
        <v>29</v>
      </c>
      <c r="C21" s="8">
        <f t="shared" ref="C21:E22" si="5">C13/$F13*100</f>
        <v>26.637122452368679</v>
      </c>
      <c r="D21" s="16">
        <f t="shared" si="5"/>
        <v>3.349175791356017</v>
      </c>
      <c r="E21" s="8">
        <f t="shared" si="5"/>
        <v>70.01370175627531</v>
      </c>
      <c r="F21" s="8">
        <f t="shared" ref="F21:F22" si="6">SUM(C21:E21)</f>
        <v>100</v>
      </c>
    </row>
    <row r="22" spans="1:6">
      <c r="A22" s="49"/>
      <c r="B22" t="s">
        <v>30</v>
      </c>
      <c r="C22" s="8">
        <f t="shared" si="5"/>
        <v>19.454805047003447</v>
      </c>
      <c r="D22" s="8">
        <f t="shared" si="5"/>
        <v>2.4924054499882011</v>
      </c>
      <c r="E22" s="8">
        <f t="shared" si="5"/>
        <v>78.052789503008341</v>
      </c>
      <c r="F22" s="8">
        <f t="shared" si="6"/>
        <v>99.999999999999986</v>
      </c>
    </row>
    <row r="23" spans="1:6">
      <c r="C23" s="8"/>
      <c r="D23" s="8"/>
      <c r="E23" s="8"/>
      <c r="F23" s="8"/>
    </row>
  </sheetData>
  <mergeCells count="8">
    <mergeCell ref="C18:E18"/>
    <mergeCell ref="A20:A22"/>
    <mergeCell ref="C2:F2"/>
    <mergeCell ref="J2:M2"/>
    <mergeCell ref="C10:E10"/>
    <mergeCell ref="J10:L10"/>
    <mergeCell ref="A12:A14"/>
    <mergeCell ref="H12:H1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AC800-0699-4F5A-B430-7CA2FC35D8A6}">
  <dimension ref="A2:O16"/>
  <sheetViews>
    <sheetView topLeftCell="F1" zoomScale="90" zoomScaleNormal="90" workbookViewId="0">
      <selection activeCell="G27" sqref="G27"/>
    </sheetView>
  </sheetViews>
  <sheetFormatPr defaultRowHeight="14.45"/>
  <sheetData>
    <row r="2" spans="1:15">
      <c r="B2" s="51" t="s">
        <v>31</v>
      </c>
      <c r="C2" s="51"/>
      <c r="D2" s="51"/>
      <c r="E2" s="51"/>
      <c r="F2" s="51" t="s">
        <v>32</v>
      </c>
      <c r="G2" s="51"/>
      <c r="H2" s="51"/>
      <c r="I2" s="51"/>
      <c r="J2" s="51" t="s">
        <v>33</v>
      </c>
      <c r="K2" s="51"/>
      <c r="L2" s="51"/>
      <c r="M2" s="51"/>
      <c r="N2" s="51" t="s">
        <v>34</v>
      </c>
      <c r="O2" s="51"/>
    </row>
    <row r="3" spans="1:15">
      <c r="A3" s="52" t="s">
        <v>35</v>
      </c>
      <c r="B3" s="50">
        <v>2021</v>
      </c>
      <c r="C3" s="50"/>
      <c r="D3" s="50">
        <v>2022</v>
      </c>
      <c r="E3" s="50"/>
      <c r="F3" s="50">
        <v>2021</v>
      </c>
      <c r="G3" s="50"/>
      <c r="H3" s="50">
        <v>2022</v>
      </c>
      <c r="I3" s="50"/>
      <c r="J3" s="50">
        <v>2021</v>
      </c>
      <c r="K3" s="50"/>
      <c r="L3" s="50">
        <v>2022</v>
      </c>
      <c r="M3" s="50"/>
      <c r="N3" s="9">
        <v>2021</v>
      </c>
      <c r="O3" s="9"/>
    </row>
    <row r="4" spans="1:15">
      <c r="A4" s="52"/>
      <c r="B4" s="7" t="s">
        <v>36</v>
      </c>
      <c r="C4" s="7" t="s">
        <v>37</v>
      </c>
      <c r="D4" s="7" t="s">
        <v>36</v>
      </c>
      <c r="E4" s="7" t="s">
        <v>37</v>
      </c>
      <c r="F4" s="7" t="s">
        <v>36</v>
      </c>
      <c r="G4" s="7" t="s">
        <v>37</v>
      </c>
      <c r="H4" s="7" t="s">
        <v>36</v>
      </c>
      <c r="I4" s="7" t="s">
        <v>37</v>
      </c>
      <c r="J4" s="7" t="s">
        <v>36</v>
      </c>
      <c r="K4" s="7" t="s">
        <v>37</v>
      </c>
      <c r="L4" s="7" t="s">
        <v>36</v>
      </c>
      <c r="M4" s="7" t="s">
        <v>37</v>
      </c>
      <c r="N4" s="7" t="s">
        <v>36</v>
      </c>
      <c r="O4" s="7" t="s">
        <v>37</v>
      </c>
    </row>
    <row r="5" spans="1:15">
      <c r="A5" s="7" t="s">
        <v>38</v>
      </c>
      <c r="B5" s="7" t="s">
        <v>39</v>
      </c>
      <c r="C5" s="7" t="s">
        <v>39</v>
      </c>
      <c r="D5" s="7">
        <v>1535850</v>
      </c>
      <c r="E5" s="17">
        <v>80.2</v>
      </c>
      <c r="F5" s="7">
        <v>3979431</v>
      </c>
      <c r="G5" s="17">
        <v>72.05</v>
      </c>
      <c r="H5" s="7" t="s">
        <v>39</v>
      </c>
      <c r="I5" s="7" t="s">
        <v>39</v>
      </c>
      <c r="J5" s="7">
        <v>1436546</v>
      </c>
      <c r="K5" s="17">
        <v>63.5</v>
      </c>
      <c r="L5" s="7">
        <v>1602399</v>
      </c>
      <c r="M5" s="17">
        <v>65.5</v>
      </c>
      <c r="N5" s="7">
        <v>5415977</v>
      </c>
      <c r="O5" s="17">
        <v>71.95</v>
      </c>
    </row>
    <row r="6" spans="1:15">
      <c r="A6" s="7" t="s">
        <v>40</v>
      </c>
      <c r="B6" s="7" t="s">
        <v>39</v>
      </c>
      <c r="C6" s="7" t="s">
        <v>39</v>
      </c>
      <c r="D6" s="7">
        <v>205980.2</v>
      </c>
      <c r="E6" s="17">
        <v>10.76</v>
      </c>
      <c r="F6" s="7">
        <v>1139048</v>
      </c>
      <c r="G6" s="17">
        <v>20.62</v>
      </c>
      <c r="H6" s="7" t="s">
        <v>39</v>
      </c>
      <c r="I6" s="7" t="s">
        <v>39</v>
      </c>
      <c r="J6" s="7">
        <v>616880.4</v>
      </c>
      <c r="K6" s="17">
        <v>27.27</v>
      </c>
      <c r="L6" s="7">
        <v>656715.4</v>
      </c>
      <c r="M6" s="17">
        <v>26.84</v>
      </c>
      <c r="N6" s="7">
        <v>1755928</v>
      </c>
      <c r="O6" s="17">
        <v>19.78</v>
      </c>
    </row>
    <row r="7" spans="1:15">
      <c r="A7" s="7" t="s">
        <v>41</v>
      </c>
      <c r="B7" s="7" t="s">
        <v>39</v>
      </c>
      <c r="C7" s="7" t="s">
        <v>39</v>
      </c>
      <c r="D7" s="7">
        <v>173297.3</v>
      </c>
      <c r="E7" s="17">
        <v>9.0500000000000007</v>
      </c>
      <c r="F7" s="7">
        <v>404511.7</v>
      </c>
      <c r="G7" s="17">
        <v>7.32</v>
      </c>
      <c r="H7" s="7" t="s">
        <v>39</v>
      </c>
      <c r="I7" s="7" t="s">
        <v>39</v>
      </c>
      <c r="J7" s="7">
        <v>208828.6</v>
      </c>
      <c r="K7" s="17">
        <v>9.23</v>
      </c>
      <c r="L7" s="7">
        <v>187231.9</v>
      </c>
      <c r="M7" s="17">
        <v>7.65</v>
      </c>
      <c r="N7" s="7">
        <v>613340.30000000005</v>
      </c>
      <c r="O7" s="17">
        <v>8.27</v>
      </c>
    </row>
    <row r="8" spans="1:15">
      <c r="A8" s="7" t="s">
        <v>8</v>
      </c>
      <c r="B8" s="7" t="s">
        <v>39</v>
      </c>
      <c r="C8" s="7" t="s">
        <v>39</v>
      </c>
      <c r="D8" s="7">
        <v>1915127</v>
      </c>
      <c r="E8" s="17">
        <v>100</v>
      </c>
      <c r="F8" s="7">
        <f>SUM(F5:F7)</f>
        <v>5522990.7000000002</v>
      </c>
      <c r="G8" s="17">
        <v>100</v>
      </c>
      <c r="H8" s="7" t="s">
        <v>39</v>
      </c>
      <c r="I8" s="7" t="s">
        <v>39</v>
      </c>
      <c r="J8" s="7">
        <v>2262255</v>
      </c>
      <c r="K8" s="17">
        <v>100</v>
      </c>
      <c r="L8" s="7">
        <v>2446346</v>
      </c>
      <c r="M8" s="17">
        <v>100</v>
      </c>
      <c r="N8" s="7">
        <v>7785245</v>
      </c>
      <c r="O8" s="17">
        <v>100</v>
      </c>
    </row>
    <row r="11" spans="1:15" ht="86.45">
      <c r="B11" s="18" t="s">
        <v>42</v>
      </c>
      <c r="C11" s="18" t="s">
        <v>43</v>
      </c>
      <c r="D11" s="18" t="s">
        <v>44</v>
      </c>
      <c r="E11" s="18" t="s">
        <v>45</v>
      </c>
      <c r="F11" s="18"/>
      <c r="G11" s="18"/>
    </row>
    <row r="12" spans="1:15">
      <c r="B12" s="18">
        <v>2022</v>
      </c>
      <c r="C12" s="18">
        <v>2021</v>
      </c>
      <c r="D12" s="18">
        <v>2021</v>
      </c>
      <c r="E12" s="18">
        <v>2022</v>
      </c>
      <c r="F12" s="18"/>
      <c r="G12" s="18"/>
    </row>
    <row r="13" spans="1:15">
      <c r="A13" t="s">
        <v>46</v>
      </c>
      <c r="B13" s="8">
        <v>80.2</v>
      </c>
      <c r="C13" s="8">
        <v>72.05</v>
      </c>
      <c r="D13" s="8">
        <v>63.5</v>
      </c>
      <c r="E13" s="8">
        <v>65.5</v>
      </c>
      <c r="G13" s="8"/>
    </row>
    <row r="14" spans="1:15">
      <c r="A14" t="s">
        <v>47</v>
      </c>
      <c r="B14" s="8">
        <v>10.76</v>
      </c>
      <c r="C14" s="8">
        <v>20.62</v>
      </c>
      <c r="D14" s="8">
        <v>27.27</v>
      </c>
      <c r="E14" s="8">
        <v>26.84</v>
      </c>
      <c r="G14" s="8"/>
    </row>
    <row r="15" spans="1:15">
      <c r="A15" t="s">
        <v>48</v>
      </c>
      <c r="B15" s="8">
        <v>9.0500000000000007</v>
      </c>
      <c r="C15" s="8">
        <v>7.32</v>
      </c>
      <c r="D15" s="8">
        <v>9.23</v>
      </c>
      <c r="E15" s="8">
        <v>7.65</v>
      </c>
      <c r="G15" s="8"/>
    </row>
    <row r="16" spans="1:15">
      <c r="A16" t="s">
        <v>8</v>
      </c>
      <c r="B16" s="8">
        <v>100</v>
      </c>
      <c r="C16" s="8">
        <v>100</v>
      </c>
      <c r="D16" s="8">
        <v>100</v>
      </c>
      <c r="E16" s="8">
        <v>100</v>
      </c>
      <c r="G16" s="8"/>
    </row>
  </sheetData>
  <mergeCells count="11">
    <mergeCell ref="A3:A4"/>
    <mergeCell ref="B3:C3"/>
    <mergeCell ref="D3:E3"/>
    <mergeCell ref="F3:G3"/>
    <mergeCell ref="H3:I3"/>
    <mergeCell ref="L3:M3"/>
    <mergeCell ref="B2:E2"/>
    <mergeCell ref="F2:I2"/>
    <mergeCell ref="J2:M2"/>
    <mergeCell ref="N2:O2"/>
    <mergeCell ref="J3:K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3D704-FF62-40A7-876B-BE12202E93B3}">
  <dimension ref="A1:L27"/>
  <sheetViews>
    <sheetView zoomScaleNormal="100" workbookViewId="0">
      <selection activeCell="J22" sqref="J22"/>
    </sheetView>
  </sheetViews>
  <sheetFormatPr defaultRowHeight="14.45"/>
  <sheetData>
    <row r="1" spans="1:12">
      <c r="A1" s="19" t="s">
        <v>49</v>
      </c>
      <c r="B1" s="19"/>
    </row>
    <row r="2" spans="1:12">
      <c r="A2" s="20" t="s">
        <v>50</v>
      </c>
    </row>
    <row r="3" spans="1:12">
      <c r="A3" s="5" t="s">
        <v>20</v>
      </c>
      <c r="B3" s="53" t="s">
        <v>21</v>
      </c>
      <c r="C3" s="54"/>
      <c r="D3" s="55"/>
      <c r="E3" s="7"/>
      <c r="F3" s="1"/>
      <c r="H3" t="s">
        <v>51</v>
      </c>
    </row>
    <row r="4" spans="1:12" ht="43.15">
      <c r="A4" s="10" t="s">
        <v>12</v>
      </c>
      <c r="B4" s="11" t="s">
        <v>52</v>
      </c>
      <c r="C4" s="11" t="s">
        <v>53</v>
      </c>
      <c r="D4" s="11" t="s">
        <v>54</v>
      </c>
      <c r="E4" s="11" t="s">
        <v>8</v>
      </c>
      <c r="H4" s="10" t="s">
        <v>12</v>
      </c>
      <c r="I4" s="11" t="s">
        <v>52</v>
      </c>
      <c r="J4" s="11" t="s">
        <v>53</v>
      </c>
      <c r="K4" s="11" t="s">
        <v>54</v>
      </c>
      <c r="L4" s="11" t="s">
        <v>8</v>
      </c>
    </row>
    <row r="5" spans="1:12">
      <c r="A5" s="7" t="s">
        <v>52</v>
      </c>
      <c r="B5" s="17">
        <v>79.739999999999995</v>
      </c>
      <c r="C5" s="17">
        <v>1.59</v>
      </c>
      <c r="D5" s="17">
        <v>18.670000000000002</v>
      </c>
      <c r="E5" s="21">
        <v>100</v>
      </c>
      <c r="H5" s="7" t="s">
        <v>52</v>
      </c>
      <c r="I5" s="22">
        <v>1276</v>
      </c>
      <c r="J5" s="7">
        <v>37</v>
      </c>
      <c r="K5" s="7">
        <v>335</v>
      </c>
      <c r="L5" s="22">
        <v>1648</v>
      </c>
    </row>
    <row r="6" spans="1:12">
      <c r="A6" s="7" t="s">
        <v>53</v>
      </c>
      <c r="B6" s="17">
        <v>76.75</v>
      </c>
      <c r="C6" s="23">
        <v>6.14</v>
      </c>
      <c r="D6" s="17">
        <v>17.12</v>
      </c>
      <c r="E6" s="21">
        <v>100</v>
      </c>
      <c r="H6" s="7" t="s">
        <v>53</v>
      </c>
      <c r="I6" s="7">
        <v>129</v>
      </c>
      <c r="J6" s="7">
        <v>13</v>
      </c>
      <c r="K6" s="7">
        <v>34</v>
      </c>
      <c r="L6" s="7">
        <v>176</v>
      </c>
    </row>
    <row r="7" spans="1:12">
      <c r="A7" s="7" t="s">
        <v>54</v>
      </c>
      <c r="B7" s="17">
        <v>74.8</v>
      </c>
      <c r="C7" s="23">
        <v>2.57</v>
      </c>
      <c r="D7" s="17">
        <v>22.63</v>
      </c>
      <c r="E7" s="21">
        <v>100</v>
      </c>
      <c r="H7" s="7" t="s">
        <v>54</v>
      </c>
      <c r="I7" s="7">
        <v>636</v>
      </c>
      <c r="J7" s="7">
        <v>9</v>
      </c>
      <c r="K7" s="7">
        <v>147</v>
      </c>
      <c r="L7" s="7">
        <v>792</v>
      </c>
    </row>
    <row r="8" spans="1:12">
      <c r="A8" s="7" t="s">
        <v>8</v>
      </c>
      <c r="B8" s="17">
        <v>78.150000000000006</v>
      </c>
      <c r="C8" s="17">
        <v>2.2000000000000002</v>
      </c>
      <c r="D8" s="17">
        <v>19.649999999999999</v>
      </c>
      <c r="E8" s="21">
        <v>100</v>
      </c>
      <c r="H8" s="7" t="s">
        <v>8</v>
      </c>
      <c r="I8" s="22">
        <v>2041</v>
      </c>
      <c r="J8" s="7">
        <v>59</v>
      </c>
      <c r="K8" s="7">
        <v>516</v>
      </c>
      <c r="L8" s="22">
        <v>2616</v>
      </c>
    </row>
    <row r="11" spans="1:12">
      <c r="B11" s="5"/>
      <c r="C11" s="53">
        <v>2022</v>
      </c>
      <c r="D11" s="54"/>
      <c r="E11" s="55"/>
      <c r="F11" s="7"/>
    </row>
    <row r="12" spans="1:12" ht="43.15">
      <c r="B12" s="10"/>
      <c r="C12" s="11" t="s">
        <v>52</v>
      </c>
      <c r="D12" s="11" t="s">
        <v>53</v>
      </c>
      <c r="E12" s="11" t="s">
        <v>54</v>
      </c>
      <c r="F12" s="11" t="s">
        <v>8</v>
      </c>
    </row>
    <row r="13" spans="1:12">
      <c r="A13" s="56">
        <v>2021</v>
      </c>
      <c r="B13" s="7" t="s">
        <v>52</v>
      </c>
      <c r="C13" s="24">
        <v>79.739999999999995</v>
      </c>
      <c r="D13" s="17">
        <v>1.59</v>
      </c>
      <c r="E13" s="17">
        <v>18.670000000000002</v>
      </c>
      <c r="F13" s="21">
        <v>100</v>
      </c>
    </row>
    <row r="14" spans="1:12">
      <c r="A14" s="56"/>
      <c r="B14" s="7" t="s">
        <v>53</v>
      </c>
      <c r="C14" s="17">
        <v>76.75</v>
      </c>
      <c r="D14" s="25">
        <v>6.14</v>
      </c>
      <c r="E14" s="17">
        <v>17.12</v>
      </c>
      <c r="F14" s="21">
        <v>100</v>
      </c>
    </row>
    <row r="15" spans="1:12">
      <c r="A15" s="56"/>
      <c r="B15" s="7" t="s">
        <v>54</v>
      </c>
      <c r="C15" s="17">
        <v>74.8</v>
      </c>
      <c r="D15" s="23">
        <v>2.57</v>
      </c>
      <c r="E15" s="24">
        <v>22.63</v>
      </c>
      <c r="F15" s="21">
        <v>100</v>
      </c>
    </row>
    <row r="16" spans="1:12">
      <c r="B16" s="7" t="s">
        <v>8</v>
      </c>
      <c r="C16" s="21">
        <v>78.19</v>
      </c>
      <c r="D16" s="21">
        <v>2.2599999999999998</v>
      </c>
      <c r="E16" s="21">
        <v>19.54</v>
      </c>
      <c r="F16" s="21">
        <v>100</v>
      </c>
    </row>
    <row r="22" spans="1:6">
      <c r="B22" s="5"/>
      <c r="C22" s="53">
        <v>2022</v>
      </c>
      <c r="D22" s="54"/>
      <c r="E22" s="55"/>
      <c r="F22" s="7"/>
    </row>
    <row r="23" spans="1:6" ht="43.15">
      <c r="B23" s="10"/>
      <c r="C23" s="11" t="s">
        <v>52</v>
      </c>
      <c r="D23" s="11" t="s">
        <v>53</v>
      </c>
      <c r="E23" s="11" t="s">
        <v>54</v>
      </c>
      <c r="F23" s="11" t="s">
        <v>8</v>
      </c>
    </row>
    <row r="24" spans="1:6">
      <c r="A24" s="56">
        <v>2021</v>
      </c>
      <c r="B24" s="7" t="s">
        <v>52</v>
      </c>
      <c r="C24" s="21">
        <v>79.37</v>
      </c>
      <c r="D24" s="26">
        <v>1.65</v>
      </c>
      <c r="E24" s="26">
        <v>18.98</v>
      </c>
      <c r="F24" s="21">
        <v>100</v>
      </c>
    </row>
    <row r="25" spans="1:6">
      <c r="A25" s="56"/>
      <c r="B25" s="7" t="s">
        <v>53</v>
      </c>
      <c r="C25" s="27">
        <v>75.89</v>
      </c>
      <c r="D25" s="28"/>
      <c r="E25" s="26">
        <v>17.61</v>
      </c>
      <c r="F25" s="21">
        <v>100</v>
      </c>
    </row>
    <row r="26" spans="1:6">
      <c r="A26" s="56"/>
      <c r="B26" s="7" t="s">
        <v>54</v>
      </c>
      <c r="C26" s="27">
        <v>76.03</v>
      </c>
      <c r="D26" s="28"/>
      <c r="E26" s="26">
        <v>21.29</v>
      </c>
      <c r="F26" s="21">
        <v>100</v>
      </c>
    </row>
    <row r="27" spans="1:6">
      <c r="B27" s="7" t="s">
        <v>8</v>
      </c>
      <c r="C27" s="21">
        <v>78.19</v>
      </c>
      <c r="D27" s="21">
        <v>2.2599999999999998</v>
      </c>
      <c r="E27" s="21">
        <v>19.54</v>
      </c>
      <c r="F27" s="21">
        <v>100</v>
      </c>
    </row>
  </sheetData>
  <mergeCells count="5">
    <mergeCell ref="B3:D3"/>
    <mergeCell ref="C11:E11"/>
    <mergeCell ref="A13:A15"/>
    <mergeCell ref="C22:E22"/>
    <mergeCell ref="A24:A2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1F7EC-CE9F-4D28-850A-8CB65A474AA6}">
  <dimension ref="A1:K28"/>
  <sheetViews>
    <sheetView topLeftCell="H1" workbookViewId="0">
      <selection activeCell="M17" sqref="M17"/>
    </sheetView>
  </sheetViews>
  <sheetFormatPr defaultRowHeight="14.45"/>
  <cols>
    <col min="1" max="1" width="47.140625" customWidth="1"/>
    <col min="2" max="2" width="11.28515625" bestFit="1" customWidth="1"/>
    <col min="9" max="9" width="9.85546875" bestFit="1" customWidth="1"/>
  </cols>
  <sheetData>
    <row r="1" spans="1:11">
      <c r="A1" t="s">
        <v>55</v>
      </c>
    </row>
    <row r="4" spans="1:11">
      <c r="A4" t="s">
        <v>56</v>
      </c>
    </row>
    <row r="5" spans="1:11">
      <c r="B5" s="57" t="s">
        <v>57</v>
      </c>
      <c r="C5" s="57"/>
      <c r="D5" s="58"/>
      <c r="E5" s="59" t="s">
        <v>58</v>
      </c>
      <c r="F5" s="57"/>
      <c r="G5" s="57"/>
      <c r="J5" s="57" t="s">
        <v>57</v>
      </c>
      <c r="K5" s="57"/>
    </row>
    <row r="6" spans="1:11">
      <c r="A6" s="5" t="s">
        <v>59</v>
      </c>
      <c r="B6" s="7" t="s">
        <v>36</v>
      </c>
      <c r="C6" s="7" t="s">
        <v>37</v>
      </c>
      <c r="D6" s="29" t="s">
        <v>60</v>
      </c>
      <c r="E6" s="30" t="s">
        <v>36</v>
      </c>
      <c r="F6" s="7" t="s">
        <v>37</v>
      </c>
      <c r="G6" s="7" t="s">
        <v>60</v>
      </c>
      <c r="I6" s="5" t="s">
        <v>59</v>
      </c>
      <c r="J6" s="7" t="s">
        <v>36</v>
      </c>
      <c r="K6" s="7" t="s">
        <v>37</v>
      </c>
    </row>
    <row r="7" spans="1:11">
      <c r="A7" s="7" t="s">
        <v>61</v>
      </c>
      <c r="B7" s="7">
        <v>2547985</v>
      </c>
      <c r="C7" s="17">
        <v>15.79</v>
      </c>
      <c r="D7" s="7">
        <v>15.79</v>
      </c>
      <c r="E7" s="7">
        <v>289</v>
      </c>
      <c r="F7" s="7">
        <v>13.54</v>
      </c>
      <c r="G7" s="7">
        <v>13.54</v>
      </c>
      <c r="I7" s="7" t="s">
        <v>61</v>
      </c>
      <c r="J7" s="12">
        <v>1673911.2</v>
      </c>
      <c r="K7" s="17">
        <v>15.79</v>
      </c>
    </row>
    <row r="8" spans="1:11">
      <c r="A8" s="7" t="s">
        <v>62</v>
      </c>
      <c r="B8" s="7">
        <v>7410290</v>
      </c>
      <c r="C8" s="17">
        <v>45.92</v>
      </c>
      <c r="D8" s="7">
        <v>61.71</v>
      </c>
      <c r="E8" s="7">
        <v>1046</v>
      </c>
      <c r="F8" s="7">
        <v>49.02</v>
      </c>
      <c r="G8" s="7">
        <v>62.56</v>
      </c>
      <c r="I8" s="7" t="s">
        <v>62</v>
      </c>
      <c r="J8" s="12">
        <v>10525936.800000001</v>
      </c>
      <c r="K8" s="17">
        <v>45.92</v>
      </c>
    </row>
    <row r="9" spans="1:11">
      <c r="A9" s="7" t="s">
        <v>63</v>
      </c>
      <c r="B9" s="7">
        <v>6179513</v>
      </c>
      <c r="C9" s="17">
        <v>38.29</v>
      </c>
      <c r="D9" s="7">
        <v>100</v>
      </c>
      <c r="E9" s="7">
        <v>799</v>
      </c>
      <c r="F9" s="7">
        <v>37.44</v>
      </c>
      <c r="G9" s="7">
        <v>100</v>
      </c>
      <c r="I9" s="7" t="s">
        <v>63</v>
      </c>
      <c r="J9" s="12">
        <v>3951199</v>
      </c>
      <c r="K9" s="17">
        <v>38.29</v>
      </c>
    </row>
    <row r="10" spans="1:11">
      <c r="A10" s="7" t="s">
        <v>64</v>
      </c>
      <c r="B10" s="7">
        <v>16137787.300000001</v>
      </c>
      <c r="C10" s="17">
        <v>100</v>
      </c>
      <c r="D10" s="7"/>
      <c r="E10" s="7">
        <v>2134</v>
      </c>
      <c r="F10" s="7">
        <v>100</v>
      </c>
      <c r="G10" s="7"/>
      <c r="I10" s="7" t="s">
        <v>64</v>
      </c>
      <c r="J10" s="12">
        <v>16151046</v>
      </c>
      <c r="K10" s="17">
        <v>100</v>
      </c>
    </row>
    <row r="12" spans="1:11">
      <c r="A12" t="s">
        <v>55</v>
      </c>
    </row>
    <row r="28" spans="11:11">
      <c r="K28">
        <f>180/7</f>
        <v>25.714285714285715</v>
      </c>
    </row>
  </sheetData>
  <mergeCells count="3">
    <mergeCell ref="B5:D5"/>
    <mergeCell ref="E5:G5"/>
    <mergeCell ref="J5:K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1BD4F-DCED-4044-A479-638AAD576BE8}">
  <dimension ref="A1:K185"/>
  <sheetViews>
    <sheetView topLeftCell="F1" workbookViewId="0">
      <selection activeCell="I25" sqref="I25"/>
    </sheetView>
  </sheetViews>
  <sheetFormatPr defaultRowHeight="14.45"/>
  <cols>
    <col min="1" max="1" width="4.5703125" customWidth="1"/>
    <col min="2" max="2" width="39.28515625" customWidth="1"/>
  </cols>
  <sheetData>
    <row r="1" spans="1:11">
      <c r="A1" s="31"/>
      <c r="B1" s="32" t="s">
        <v>65</v>
      </c>
    </row>
    <row r="2" spans="1:11">
      <c r="A2" s="31"/>
      <c r="B2" s="33" t="s">
        <v>66</v>
      </c>
      <c r="C2" s="33" t="s">
        <v>67</v>
      </c>
      <c r="D2" s="33" t="s">
        <v>68</v>
      </c>
      <c r="E2" s="33" t="s">
        <v>69</v>
      </c>
      <c r="F2" s="33" t="s">
        <v>70</v>
      </c>
    </row>
    <row r="3" spans="1:11">
      <c r="A3" s="31"/>
      <c r="B3" s="33" t="s">
        <v>71</v>
      </c>
      <c r="C3" s="12">
        <v>295358.26</v>
      </c>
      <c r="D3" s="17">
        <v>11.61</v>
      </c>
      <c r="E3" s="17">
        <v>11.61</v>
      </c>
      <c r="F3" s="7">
        <v>43</v>
      </c>
      <c r="I3" s="34" t="s">
        <v>61</v>
      </c>
      <c r="J3" s="34" t="s">
        <v>62</v>
      </c>
      <c r="K3" s="34" t="s">
        <v>63</v>
      </c>
    </row>
    <row r="4" spans="1:11">
      <c r="A4" s="31"/>
      <c r="B4" s="33" t="s">
        <v>72</v>
      </c>
      <c r="C4" s="12">
        <v>1977362</v>
      </c>
      <c r="D4" s="17">
        <v>77.709999999999994</v>
      </c>
      <c r="E4" s="17">
        <v>89.31</v>
      </c>
      <c r="F4" s="7">
        <v>212</v>
      </c>
      <c r="H4" s="35" t="s">
        <v>73</v>
      </c>
      <c r="I4" s="17">
        <v>11.61</v>
      </c>
      <c r="J4" s="17">
        <v>7.35</v>
      </c>
      <c r="K4" s="17">
        <v>5.46</v>
      </c>
    </row>
    <row r="5" spans="1:11">
      <c r="A5" s="31"/>
      <c r="B5" s="33" t="s">
        <v>74</v>
      </c>
      <c r="C5" s="12">
        <v>271892.93</v>
      </c>
      <c r="D5" s="36">
        <v>10.69</v>
      </c>
      <c r="E5" s="17">
        <v>100</v>
      </c>
      <c r="F5" s="7">
        <v>33</v>
      </c>
      <c r="H5" s="35" t="s">
        <v>75</v>
      </c>
      <c r="I5" s="17">
        <v>77.709999999999994</v>
      </c>
      <c r="J5" s="17">
        <v>82.57</v>
      </c>
      <c r="K5" s="17">
        <v>68.33</v>
      </c>
    </row>
    <row r="6" spans="1:11">
      <c r="A6" s="31"/>
      <c r="B6" s="33" t="s">
        <v>64</v>
      </c>
      <c r="C6" s="12">
        <v>2544613</v>
      </c>
      <c r="D6" s="12">
        <v>100</v>
      </c>
      <c r="E6" s="12"/>
      <c r="F6" s="7"/>
      <c r="H6" s="35" t="s">
        <v>76</v>
      </c>
      <c r="I6" s="17">
        <v>10.69</v>
      </c>
      <c r="J6" s="17">
        <v>10.07</v>
      </c>
      <c r="K6" s="17">
        <v>26.2</v>
      </c>
    </row>
    <row r="7" spans="1:11">
      <c r="A7" s="31"/>
      <c r="H7" s="35"/>
      <c r="I7" s="37">
        <f>SUM(I4:I6)</f>
        <v>100.00999999999999</v>
      </c>
      <c r="J7" s="37">
        <f t="shared" ref="J7:K7" si="0">SUM(J4:J6)</f>
        <v>99.989999999999981</v>
      </c>
      <c r="K7" s="37">
        <f t="shared" si="0"/>
        <v>99.99</v>
      </c>
    </row>
    <row r="8" spans="1:11">
      <c r="A8" s="31"/>
      <c r="B8" s="32" t="s">
        <v>77</v>
      </c>
    </row>
    <row r="9" spans="1:11">
      <c r="A9" s="31"/>
      <c r="B9" s="33" t="s">
        <v>66</v>
      </c>
      <c r="C9" s="33" t="s">
        <v>67</v>
      </c>
      <c r="D9" s="33" t="s">
        <v>68</v>
      </c>
      <c r="E9" s="33" t="s">
        <v>69</v>
      </c>
      <c r="F9" s="33" t="s">
        <v>70</v>
      </c>
    </row>
    <row r="10" spans="1:11">
      <c r="A10" s="31"/>
      <c r="B10" s="33" t="s">
        <v>71</v>
      </c>
      <c r="C10" s="7">
        <v>543003.48</v>
      </c>
      <c r="D10" s="38">
        <v>7.35</v>
      </c>
      <c r="E10" s="7">
        <v>7.35</v>
      </c>
      <c r="F10" s="38">
        <v>83</v>
      </c>
    </row>
    <row r="11" spans="1:11">
      <c r="A11" s="31"/>
      <c r="B11" s="33" t="s">
        <v>72</v>
      </c>
      <c r="C11" s="7">
        <v>6096804</v>
      </c>
      <c r="D11" s="7">
        <v>82.57</v>
      </c>
      <c r="E11" s="7">
        <v>89.93</v>
      </c>
      <c r="F11" s="7">
        <v>832</v>
      </c>
    </row>
    <row r="12" spans="1:11">
      <c r="A12" s="31"/>
      <c r="B12" s="33" t="s">
        <v>74</v>
      </c>
      <c r="C12" s="7">
        <v>743607.8</v>
      </c>
      <c r="D12" s="38">
        <v>10.07</v>
      </c>
      <c r="E12" s="7">
        <v>100</v>
      </c>
      <c r="F12" s="38">
        <v>128</v>
      </c>
    </row>
    <row r="13" spans="1:11">
      <c r="A13" s="31"/>
      <c r="B13" s="33" t="s">
        <v>64</v>
      </c>
      <c r="C13" s="7">
        <v>7383416</v>
      </c>
      <c r="D13" s="7">
        <v>100</v>
      </c>
      <c r="E13" s="7"/>
      <c r="F13" s="7"/>
    </row>
    <row r="14" spans="1:11">
      <c r="A14" s="31"/>
    </row>
    <row r="15" spans="1:11">
      <c r="A15" s="31"/>
      <c r="B15" s="32" t="s">
        <v>78</v>
      </c>
    </row>
    <row r="16" spans="1:11">
      <c r="A16" s="31"/>
      <c r="B16" s="33" t="s">
        <v>66</v>
      </c>
      <c r="C16" s="33" t="s">
        <v>67</v>
      </c>
      <c r="D16" s="33" t="s">
        <v>68</v>
      </c>
      <c r="E16" s="33" t="s">
        <v>69</v>
      </c>
      <c r="F16" s="33" t="s">
        <v>70</v>
      </c>
    </row>
    <row r="17" spans="1:6">
      <c r="A17" s="31"/>
      <c r="B17" s="33" t="s">
        <v>71</v>
      </c>
      <c r="C17" s="7">
        <v>334506.2</v>
      </c>
      <c r="D17" s="7">
        <v>5.46</v>
      </c>
      <c r="E17" s="7">
        <v>5.46</v>
      </c>
      <c r="F17" s="38">
        <v>48</v>
      </c>
    </row>
    <row r="18" spans="1:6">
      <c r="A18" s="31"/>
      <c r="B18" s="33" t="s">
        <v>72</v>
      </c>
      <c r="C18" s="7">
        <v>4184559</v>
      </c>
      <c r="D18" s="7">
        <v>68.33</v>
      </c>
      <c r="E18" s="7">
        <v>73.8</v>
      </c>
      <c r="F18" s="7">
        <v>558</v>
      </c>
    </row>
    <row r="19" spans="1:6">
      <c r="A19" s="31"/>
      <c r="B19" s="33" t="s">
        <v>74</v>
      </c>
      <c r="C19" s="7">
        <v>1604717</v>
      </c>
      <c r="D19" s="7">
        <v>26.2</v>
      </c>
      <c r="E19" s="7">
        <v>100</v>
      </c>
      <c r="F19" s="7">
        <v>187</v>
      </c>
    </row>
    <row r="20" spans="1:6">
      <c r="A20" s="31"/>
      <c r="B20" s="33" t="s">
        <v>64</v>
      </c>
      <c r="C20" s="7">
        <v>6123781.9000000004</v>
      </c>
      <c r="D20" s="7">
        <v>100</v>
      </c>
      <c r="E20" s="7"/>
      <c r="F20" s="7"/>
    </row>
    <row r="21" spans="1:6">
      <c r="A21" s="31"/>
    </row>
    <row r="22" spans="1:6">
      <c r="A22" s="31"/>
    </row>
    <row r="23" spans="1:6">
      <c r="A23" s="31"/>
    </row>
    <row r="24" spans="1:6">
      <c r="A24" s="31"/>
    </row>
    <row r="25" spans="1:6">
      <c r="A25" s="31"/>
    </row>
    <row r="26" spans="1:6">
      <c r="A26" s="31"/>
    </row>
    <row r="27" spans="1:6">
      <c r="A27" s="31"/>
    </row>
    <row r="28" spans="1:6">
      <c r="A28" s="31"/>
    </row>
    <row r="29" spans="1:6">
      <c r="A29" s="31"/>
    </row>
    <row r="30" spans="1:6">
      <c r="A30" s="31"/>
    </row>
    <row r="31" spans="1:6">
      <c r="A31" s="31"/>
    </row>
    <row r="32" spans="1:6">
      <c r="A32" s="31"/>
    </row>
    <row r="33" spans="1:1">
      <c r="A33" s="31"/>
    </row>
    <row r="34" spans="1:1">
      <c r="A34" s="31"/>
    </row>
    <row r="35" spans="1:1">
      <c r="A35" s="31"/>
    </row>
    <row r="36" spans="1:1">
      <c r="A36" s="31"/>
    </row>
    <row r="37" spans="1:1">
      <c r="A37" s="31"/>
    </row>
    <row r="38" spans="1:1">
      <c r="A38" s="31"/>
    </row>
    <row r="39" spans="1:1">
      <c r="A39" s="31"/>
    </row>
    <row r="40" spans="1:1">
      <c r="A40" s="31"/>
    </row>
    <row r="41" spans="1:1">
      <c r="A41" s="31"/>
    </row>
    <row r="42" spans="1:1">
      <c r="A42" s="31"/>
    </row>
    <row r="43" spans="1:1">
      <c r="A43" s="31"/>
    </row>
    <row r="44" spans="1:1">
      <c r="A44" s="31"/>
    </row>
    <row r="45" spans="1:1">
      <c r="A45" s="31"/>
    </row>
    <row r="46" spans="1:1">
      <c r="A46" s="31"/>
    </row>
    <row r="47" spans="1:1">
      <c r="A47" s="31"/>
    </row>
    <row r="48" spans="1:1">
      <c r="A48" s="31"/>
    </row>
    <row r="49" spans="1:1">
      <c r="A49" s="31"/>
    </row>
    <row r="50" spans="1:1">
      <c r="A50" s="31"/>
    </row>
    <row r="51" spans="1:1">
      <c r="A51" s="31"/>
    </row>
    <row r="52" spans="1:1">
      <c r="A52" s="31"/>
    </row>
    <row r="53" spans="1:1">
      <c r="A53" s="31"/>
    </row>
    <row r="54" spans="1:1">
      <c r="A54" s="31"/>
    </row>
    <row r="55" spans="1:1">
      <c r="A55" s="31"/>
    </row>
    <row r="56" spans="1:1">
      <c r="A56" s="31"/>
    </row>
    <row r="57" spans="1:1">
      <c r="A57" s="31"/>
    </row>
    <row r="58" spans="1:1">
      <c r="A58" s="31"/>
    </row>
    <row r="59" spans="1:1">
      <c r="A59" s="31"/>
    </row>
    <row r="60" spans="1:1">
      <c r="A60" s="31"/>
    </row>
    <row r="61" spans="1:1">
      <c r="A61" s="31"/>
    </row>
    <row r="62" spans="1:1">
      <c r="A62" s="31"/>
    </row>
    <row r="63" spans="1:1">
      <c r="A63" s="31"/>
    </row>
    <row r="64" spans="1:1">
      <c r="A64" s="31"/>
    </row>
    <row r="65" spans="1:1">
      <c r="A65" s="31"/>
    </row>
    <row r="66" spans="1:1">
      <c r="A66" s="31"/>
    </row>
    <row r="67" spans="1:1">
      <c r="A67" s="31"/>
    </row>
    <row r="68" spans="1:1">
      <c r="A68" s="31"/>
    </row>
    <row r="69" spans="1:1">
      <c r="A69" s="31"/>
    </row>
    <row r="70" spans="1:1">
      <c r="A70" s="31"/>
    </row>
    <row r="71" spans="1:1">
      <c r="A71" s="31"/>
    </row>
    <row r="72" spans="1:1">
      <c r="A72" s="31"/>
    </row>
    <row r="73" spans="1:1">
      <c r="A73" s="31"/>
    </row>
    <row r="74" spans="1:1">
      <c r="A74" s="31"/>
    </row>
    <row r="75" spans="1:1">
      <c r="A75" s="31"/>
    </row>
    <row r="76" spans="1:1">
      <c r="A76" s="31"/>
    </row>
    <row r="77" spans="1:1">
      <c r="A77" s="31"/>
    </row>
    <row r="78" spans="1:1">
      <c r="A78" s="31"/>
    </row>
    <row r="79" spans="1:1">
      <c r="A79" s="31"/>
    </row>
    <row r="80" spans="1:1">
      <c r="A80" s="31"/>
    </row>
    <row r="81" spans="1:1">
      <c r="A81" s="31"/>
    </row>
    <row r="82" spans="1:1">
      <c r="A82" s="31"/>
    </row>
    <row r="83" spans="1:1">
      <c r="A83" s="31"/>
    </row>
    <row r="84" spans="1:1">
      <c r="A84" s="31"/>
    </row>
    <row r="85" spans="1:1">
      <c r="A85" s="31"/>
    </row>
    <row r="86" spans="1:1">
      <c r="A86" s="31"/>
    </row>
    <row r="87" spans="1:1">
      <c r="A87" s="31"/>
    </row>
    <row r="88" spans="1:1">
      <c r="A88" s="31"/>
    </row>
    <row r="89" spans="1:1">
      <c r="A89" s="31"/>
    </row>
    <row r="90" spans="1:1">
      <c r="A90" s="31"/>
    </row>
    <row r="91" spans="1:1">
      <c r="A91" s="31"/>
    </row>
    <row r="92" spans="1:1">
      <c r="A92" s="31"/>
    </row>
    <row r="93" spans="1:1">
      <c r="A93" s="31"/>
    </row>
    <row r="94" spans="1:1">
      <c r="A94" s="31"/>
    </row>
    <row r="95" spans="1:1">
      <c r="A95" s="31"/>
    </row>
    <row r="96" spans="1:1">
      <c r="A96" s="31"/>
    </row>
    <row r="97" spans="1:1">
      <c r="A97" s="31"/>
    </row>
    <row r="98" spans="1:1">
      <c r="A98" s="31"/>
    </row>
    <row r="99" spans="1:1">
      <c r="A99" s="31"/>
    </row>
    <row r="100" spans="1:1">
      <c r="A100" s="31"/>
    </row>
    <row r="101" spans="1:1">
      <c r="A101" s="31"/>
    </row>
    <row r="102" spans="1:1">
      <c r="A102" s="31"/>
    </row>
    <row r="103" spans="1:1">
      <c r="A103" s="31"/>
    </row>
    <row r="104" spans="1:1">
      <c r="A104" s="31"/>
    </row>
    <row r="105" spans="1:1">
      <c r="A105" s="31"/>
    </row>
    <row r="106" spans="1:1">
      <c r="A106" s="31"/>
    </row>
    <row r="107" spans="1:1">
      <c r="A107" s="31"/>
    </row>
    <row r="108" spans="1:1">
      <c r="A108" s="31"/>
    </row>
    <row r="109" spans="1:1">
      <c r="A109" s="31"/>
    </row>
    <row r="110" spans="1:1">
      <c r="A110" s="31"/>
    </row>
    <row r="111" spans="1:1">
      <c r="A111" s="31"/>
    </row>
    <row r="112" spans="1:1">
      <c r="A112" s="31"/>
    </row>
    <row r="113" spans="1:1">
      <c r="A113" s="31"/>
    </row>
    <row r="114" spans="1:1">
      <c r="A114" s="31"/>
    </row>
    <row r="115" spans="1:1">
      <c r="A115" s="31"/>
    </row>
    <row r="116" spans="1:1">
      <c r="A116" s="31"/>
    </row>
    <row r="117" spans="1:1">
      <c r="A117" s="31"/>
    </row>
    <row r="118" spans="1:1">
      <c r="A118" s="31"/>
    </row>
    <row r="119" spans="1:1">
      <c r="A119" s="31"/>
    </row>
    <row r="120" spans="1:1">
      <c r="A120" s="31"/>
    </row>
    <row r="121" spans="1:1">
      <c r="A121" s="31"/>
    </row>
    <row r="122" spans="1:1">
      <c r="A122" s="31"/>
    </row>
    <row r="123" spans="1:1">
      <c r="A123" s="31"/>
    </row>
    <row r="124" spans="1:1">
      <c r="A124" s="31"/>
    </row>
    <row r="125" spans="1:1">
      <c r="A125" s="31"/>
    </row>
    <row r="126" spans="1:1">
      <c r="A126" s="31"/>
    </row>
    <row r="127" spans="1:1">
      <c r="A127" s="31"/>
    </row>
    <row r="128" spans="1:1">
      <c r="A128" s="31"/>
    </row>
    <row r="129" spans="1:1">
      <c r="A129" s="31"/>
    </row>
    <row r="130" spans="1:1">
      <c r="A130" s="31"/>
    </row>
    <row r="131" spans="1:1">
      <c r="A131" s="31"/>
    </row>
    <row r="132" spans="1:1">
      <c r="A132" s="31"/>
    </row>
    <row r="133" spans="1:1">
      <c r="A133" s="31"/>
    </row>
    <row r="134" spans="1:1">
      <c r="A134" s="31"/>
    </row>
    <row r="135" spans="1:1">
      <c r="A135" s="31"/>
    </row>
    <row r="136" spans="1:1">
      <c r="A136" s="31"/>
    </row>
    <row r="137" spans="1:1">
      <c r="A137" s="31"/>
    </row>
    <row r="138" spans="1:1">
      <c r="A138" s="31"/>
    </row>
    <row r="139" spans="1:1">
      <c r="A139" s="31"/>
    </row>
    <row r="140" spans="1:1">
      <c r="A140" s="31"/>
    </row>
    <row r="141" spans="1:1">
      <c r="A141" s="31"/>
    </row>
    <row r="142" spans="1:1">
      <c r="A142" s="31"/>
    </row>
    <row r="143" spans="1:1">
      <c r="A143" s="31"/>
    </row>
    <row r="144" spans="1:1">
      <c r="A144" s="31"/>
    </row>
    <row r="145" spans="1:1">
      <c r="A145" s="31"/>
    </row>
    <row r="146" spans="1:1">
      <c r="A146" s="31"/>
    </row>
    <row r="147" spans="1:1">
      <c r="A147" s="31"/>
    </row>
    <row r="148" spans="1:1">
      <c r="A148" s="31"/>
    </row>
    <row r="149" spans="1:1">
      <c r="A149" s="31"/>
    </row>
    <row r="150" spans="1:1">
      <c r="A150" s="31"/>
    </row>
    <row r="151" spans="1:1">
      <c r="A151" s="31"/>
    </row>
    <row r="152" spans="1:1">
      <c r="A152" s="31"/>
    </row>
    <row r="153" spans="1:1">
      <c r="A153" s="31"/>
    </row>
    <row r="154" spans="1:1">
      <c r="A154" s="31"/>
    </row>
    <row r="155" spans="1:1">
      <c r="A155" s="31"/>
    </row>
    <row r="156" spans="1:1">
      <c r="A156" s="31"/>
    </row>
    <row r="157" spans="1:1">
      <c r="A157" s="31"/>
    </row>
    <row r="158" spans="1:1">
      <c r="A158" s="31"/>
    </row>
    <row r="159" spans="1:1">
      <c r="A159" s="31"/>
    </row>
    <row r="160" spans="1:1">
      <c r="A160" s="31"/>
    </row>
    <row r="161" spans="1:1">
      <c r="A161" s="31"/>
    </row>
    <row r="162" spans="1:1">
      <c r="A162" s="31"/>
    </row>
    <row r="163" spans="1:1">
      <c r="A163" s="31"/>
    </row>
    <row r="164" spans="1:1">
      <c r="A164" s="31"/>
    </row>
    <row r="165" spans="1:1">
      <c r="A165" s="31"/>
    </row>
    <row r="166" spans="1:1">
      <c r="A166" s="31"/>
    </row>
    <row r="167" spans="1:1">
      <c r="A167" s="31"/>
    </row>
    <row r="168" spans="1:1">
      <c r="A168" s="31"/>
    </row>
    <row r="169" spans="1:1">
      <c r="A169" s="31"/>
    </row>
    <row r="170" spans="1:1">
      <c r="A170" s="31"/>
    </row>
    <row r="171" spans="1:1">
      <c r="A171" s="31"/>
    </row>
    <row r="172" spans="1:1">
      <c r="A172" s="31"/>
    </row>
    <row r="173" spans="1:1">
      <c r="A173" s="31"/>
    </row>
    <row r="174" spans="1:1">
      <c r="A174" s="31"/>
    </row>
    <row r="175" spans="1:1">
      <c r="A175" s="31"/>
    </row>
    <row r="176" spans="1:1">
      <c r="A176" s="31"/>
    </row>
    <row r="177" spans="1:1">
      <c r="A177" s="31"/>
    </row>
    <row r="178" spans="1:1">
      <c r="A178" s="31"/>
    </row>
    <row r="179" spans="1:1">
      <c r="A179" s="31"/>
    </row>
    <row r="180" spans="1:1">
      <c r="A180" s="31"/>
    </row>
    <row r="181" spans="1:1">
      <c r="A181" s="31"/>
    </row>
    <row r="182" spans="1:1">
      <c r="A182" s="31"/>
    </row>
    <row r="183" spans="1:1">
      <c r="A183" s="31"/>
    </row>
    <row r="184" spans="1:1">
      <c r="A184" s="31"/>
    </row>
    <row r="185" spans="1:1">
      <c r="A185" s="31"/>
    </row>
  </sheetData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AB8CA-D74B-4178-9958-DB67FB3FFC24}">
  <dimension ref="A4:E9"/>
  <sheetViews>
    <sheetView zoomScale="80" zoomScaleNormal="80" workbookViewId="0">
      <selection activeCell="G23" sqref="G23"/>
    </sheetView>
  </sheetViews>
  <sheetFormatPr defaultRowHeight="14.45"/>
  <cols>
    <col min="1" max="1" width="47.140625" customWidth="1"/>
    <col min="2" max="2" width="11.28515625" bestFit="1" customWidth="1"/>
    <col min="9" max="9" width="9.85546875" bestFit="1" customWidth="1"/>
  </cols>
  <sheetData>
    <row r="4" spans="1:5">
      <c r="A4" s="7" t="s">
        <v>79</v>
      </c>
      <c r="B4" s="60" t="s">
        <v>80</v>
      </c>
      <c r="C4" s="60"/>
      <c r="D4" s="60"/>
      <c r="E4" s="39"/>
    </row>
    <row r="5" spans="1:5" ht="57.6" thickBot="1">
      <c r="B5" s="40" t="s">
        <v>81</v>
      </c>
      <c r="C5" s="40" t="s">
        <v>82</v>
      </c>
      <c r="D5" s="40" t="s">
        <v>83</v>
      </c>
      <c r="E5" s="41" t="s">
        <v>27</v>
      </c>
    </row>
    <row r="6" spans="1:5">
      <c r="A6" s="7" t="s">
        <v>61</v>
      </c>
      <c r="B6" s="37">
        <v>65.06</v>
      </c>
      <c r="C6" s="37">
        <v>11.44</v>
      </c>
      <c r="D6" s="37">
        <v>23.5</v>
      </c>
      <c r="E6" s="37">
        <v>100</v>
      </c>
    </row>
    <row r="7" spans="1:5">
      <c r="A7" s="7" t="s">
        <v>62</v>
      </c>
      <c r="B7" s="37">
        <v>70.790000000000006</v>
      </c>
      <c r="C7" s="37">
        <v>10.9</v>
      </c>
      <c r="D7" s="37">
        <v>18.32</v>
      </c>
      <c r="E7" s="37">
        <v>100</v>
      </c>
    </row>
    <row r="8" spans="1:5">
      <c r="A8" s="7" t="s">
        <v>63</v>
      </c>
      <c r="B8" s="37">
        <v>72</v>
      </c>
      <c r="C8" s="37">
        <v>8.43</v>
      </c>
      <c r="D8" s="37">
        <v>19.57</v>
      </c>
      <c r="E8" s="37">
        <v>100</v>
      </c>
    </row>
    <row r="9" spans="1:5">
      <c r="A9" s="7" t="s">
        <v>8</v>
      </c>
      <c r="B9" s="37">
        <v>70.489999999999995</v>
      </c>
      <c r="C9" s="37">
        <v>10.35</v>
      </c>
      <c r="D9" s="37">
        <v>19.16</v>
      </c>
      <c r="E9" s="37">
        <v>100</v>
      </c>
    </row>
  </sheetData>
  <mergeCells count="1">
    <mergeCell ref="B4:D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 xmlns="3662c65b-ca05-4317-86d7-cf6b278cd7c3" xsi:nil="true"/>
    <lcf76f155ced4ddcb4097134ff3c332f xmlns="3662c65b-ca05-4317-86d7-cf6b278cd7c3">
      <Terms xmlns="http://schemas.microsoft.com/office/infopath/2007/PartnerControls"/>
    </lcf76f155ced4ddcb4097134ff3c332f>
    <TaxCatchAll xmlns="261c7b40-bd78-4607-be90-9601bb3f808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F190D4A1587D2458213832A9AA97DE9" ma:contentTypeVersion="14" ma:contentTypeDescription="Creare un nuovo documento." ma:contentTypeScope="" ma:versionID="d426700065053a35e9d6ff8b8b2f6866">
  <xsd:schema xmlns:xsd="http://www.w3.org/2001/XMLSchema" xmlns:xs="http://www.w3.org/2001/XMLSchema" xmlns:p="http://schemas.microsoft.com/office/2006/metadata/properties" xmlns:ns2="3662c65b-ca05-4317-86d7-cf6b278cd7c3" xmlns:ns3="261c7b40-bd78-4607-be90-9601bb3f8089" targetNamespace="http://schemas.microsoft.com/office/2006/metadata/properties" ma:root="true" ma:fieldsID="c160df207ed7730faa0720be811503b9" ns2:_="" ns3:_="">
    <xsd:import namespace="3662c65b-ca05-4317-86d7-cf6b278cd7c3"/>
    <xsd:import namespace="261c7b40-bd78-4607-be90-9601bb3f80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NOT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62c65b-ca05-4317-86d7-cf6b278cd7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OTE" ma:index="13" nillable="true" ma:displayName="NOTE" ma:description="inserisci eventuali commenti al file" ma:format="Dropdown" ma:internalName="NOT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932929ed-d618-4f0a-bfe6-c6586124b1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c7b40-bd78-4607-be90-9601bb3f808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d769580-1f62-410b-98b0-15837acacfc9}" ma:internalName="TaxCatchAll" ma:showField="CatchAllData" ma:web="261c7b40-bd78-4607-be90-9601bb3f80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9B146E-D872-4109-ABA1-1829255CFC2F}"/>
</file>

<file path=customXml/itemProps2.xml><?xml version="1.0" encoding="utf-8"?>
<ds:datastoreItem xmlns:ds="http://schemas.openxmlformats.org/officeDocument/2006/customXml" ds:itemID="{2562FE01-227F-46B9-9212-0D2F3286DA31}"/>
</file>

<file path=customXml/itemProps3.xml><?xml version="1.0" encoding="utf-8"?>
<ds:datastoreItem xmlns:ds="http://schemas.openxmlformats.org/officeDocument/2006/customXml" ds:itemID="{BE359477-F898-4C6F-8666-87FBAA4168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Zabatta Lucia</dc:creator>
  <cp:keywords/>
  <dc:description/>
  <cp:lastModifiedBy/>
  <cp:revision/>
  <dcterms:created xsi:type="dcterms:W3CDTF">2023-10-12T15:01:51Z</dcterms:created>
  <dcterms:modified xsi:type="dcterms:W3CDTF">2024-05-22T07:30:21Z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0x010100DF190D4A1587D2458213832A9AA97DE9</vt:lpwstr>
  </property>
</Properties>
</file>