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6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7.xml" ContentType="application/vnd.openxmlformats-officedocument.drawing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18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1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365inapp-my.sharepoint.com/personal/f_bergamante_inapp_org/Documents/varie utilità/PTA/PTA/PTA 23-25/Rapporto/Per la pubblicazione/Figure/"/>
    </mc:Choice>
  </mc:AlternateContent>
  <xr:revisionPtr revIDLastSave="0" documentId="8_{C5F8B32E-FC6E-4C7D-9704-6E3EE64C08E6}" xr6:coauthVersionLast="47" xr6:coauthVersionMax="47" xr10:uidLastSave="{00000000-0000-0000-0000-000000000000}"/>
  <bookViews>
    <workbookView xWindow="-108" yWindow="-108" windowWidth="23256" windowHeight="12576" tabRatio="760" firstSheet="15" activeTab="15" xr2:uid="{659D69DA-2A9A-47C6-86E7-4848313C2C7F}"/>
  </bookViews>
  <sheets>
    <sheet name="Fig 3,1" sheetId="11" r:id="rId1"/>
    <sheet name="Fig 3.2" sheetId="1" r:id="rId2"/>
    <sheet name="Fig 3.3" sheetId="2" r:id="rId3"/>
    <sheet name="Fig 3.4" sheetId="4" r:id="rId4"/>
    <sheet name="fig 3.5" sheetId="12" r:id="rId5"/>
    <sheet name="fig 3.6" sheetId="13" r:id="rId6"/>
    <sheet name="fig 3.7" sheetId="14" r:id="rId7"/>
    <sheet name="fig 3.8" sheetId="15" r:id="rId8"/>
    <sheet name="fig 3.9" sheetId="16" r:id="rId9"/>
    <sheet name="fig 3.10" sheetId="17" r:id="rId10"/>
    <sheet name="fig 3.11" sheetId="18" r:id="rId11"/>
    <sheet name="fig 3.12" sheetId="19" r:id="rId12"/>
    <sheet name="fig 3.13" sheetId="20" r:id="rId13"/>
    <sheet name="Fig. 3.14" sheetId="21" r:id="rId14"/>
    <sheet name="Fig. 3.15" sheetId="22" r:id="rId15"/>
    <sheet name="Fig. 3.16" sheetId="23" r:id="rId16"/>
    <sheet name="Fig. 3.17" sheetId="24" r:id="rId17"/>
    <sheet name="fig 3.18" sheetId="25" r:id="rId1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J21" i="25" l="1"/>
  <c r="BI21" i="25"/>
  <c r="BH21" i="25"/>
  <c r="BG21" i="25"/>
  <c r="BF21" i="25"/>
  <c r="BE21" i="25"/>
  <c r="BD21" i="25"/>
  <c r="BC21" i="25"/>
  <c r="BB21" i="25"/>
  <c r="BA21" i="25"/>
  <c r="AZ21" i="25"/>
  <c r="AY21" i="25"/>
  <c r="AX21" i="25"/>
  <c r="AW21" i="25"/>
  <c r="AV21" i="25"/>
  <c r="AU21" i="25"/>
  <c r="AT21" i="25"/>
  <c r="AS21" i="25"/>
  <c r="AR21" i="25"/>
  <c r="AQ21" i="25"/>
  <c r="AP21" i="25"/>
  <c r="AO21" i="25"/>
  <c r="AN21" i="25"/>
  <c r="AM21" i="25"/>
  <c r="AL21" i="25"/>
  <c r="AK21" i="25"/>
  <c r="AJ21" i="25"/>
  <c r="AI21" i="25"/>
  <c r="AH21" i="25"/>
  <c r="AG21" i="25"/>
  <c r="AF21" i="25"/>
  <c r="AE21" i="25"/>
  <c r="AD21" i="25"/>
  <c r="AC21" i="25"/>
  <c r="AB21" i="25"/>
  <c r="AA21" i="25"/>
  <c r="Z21" i="25"/>
  <c r="Y21" i="25"/>
  <c r="X21" i="25"/>
  <c r="W21" i="25"/>
  <c r="V21" i="25"/>
  <c r="U21" i="25"/>
  <c r="T21" i="25"/>
  <c r="S21" i="25"/>
  <c r="R21" i="25"/>
  <c r="Q21" i="25"/>
  <c r="P21" i="25"/>
  <c r="O21" i="25"/>
  <c r="N21" i="25"/>
  <c r="M21" i="25"/>
  <c r="L21" i="25"/>
  <c r="K21" i="25"/>
  <c r="J21" i="25"/>
  <c r="I21" i="25"/>
  <c r="H21" i="25"/>
  <c r="G21" i="25"/>
  <c r="F21" i="25"/>
  <c r="E21" i="25"/>
  <c r="D21" i="25"/>
  <c r="C21" i="25"/>
  <c r="BJ20" i="25"/>
  <c r="BI20" i="25"/>
  <c r="BH20" i="25"/>
  <c r="BG20" i="25"/>
  <c r="BF20" i="25"/>
  <c r="BE20" i="25"/>
  <c r="BD20" i="25"/>
  <c r="BC20" i="25"/>
  <c r="BB20" i="25"/>
  <c r="BA20" i="25"/>
  <c r="AZ20" i="25"/>
  <c r="AY20" i="25"/>
  <c r="AX20" i="25"/>
  <c r="AW20" i="25"/>
  <c r="AV20" i="25"/>
  <c r="AU20" i="25"/>
  <c r="AT20" i="25"/>
  <c r="AS20" i="25"/>
  <c r="AR20" i="25"/>
  <c r="AQ20" i="25"/>
  <c r="AP20" i="25"/>
  <c r="AO20" i="25"/>
  <c r="AN20" i="25"/>
  <c r="AM20" i="25"/>
  <c r="AL20" i="25"/>
  <c r="AK20" i="25"/>
  <c r="AJ20" i="25"/>
  <c r="AI20" i="25"/>
  <c r="AH20" i="25"/>
  <c r="AG20" i="25"/>
  <c r="AF20" i="25"/>
  <c r="AE20" i="25"/>
  <c r="AD20" i="25"/>
  <c r="AC20" i="25"/>
  <c r="AB20" i="25"/>
  <c r="AA20" i="25"/>
  <c r="Z20" i="25"/>
  <c r="Y20" i="25"/>
  <c r="X20" i="25"/>
  <c r="W20" i="25"/>
  <c r="V20" i="25"/>
  <c r="U20" i="25"/>
  <c r="T20" i="25"/>
  <c r="S20" i="25"/>
  <c r="R20" i="25"/>
  <c r="Q20" i="25"/>
  <c r="P20" i="25"/>
  <c r="O20" i="25"/>
  <c r="N20" i="25"/>
  <c r="M20" i="25"/>
  <c r="L20" i="25"/>
  <c r="K20" i="25"/>
  <c r="J20" i="25"/>
  <c r="I20" i="25"/>
  <c r="H20" i="25"/>
  <c r="G20" i="25"/>
  <c r="F20" i="25"/>
  <c r="E20" i="25"/>
  <c r="D20" i="25"/>
  <c r="C20" i="25"/>
  <c r="BJ19" i="25"/>
  <c r="BI19" i="25"/>
  <c r="BH19" i="25"/>
  <c r="BG19" i="25"/>
  <c r="BF19" i="25"/>
  <c r="BE19" i="25"/>
  <c r="BD19" i="25"/>
  <c r="BC19" i="25"/>
  <c r="BB19" i="25"/>
  <c r="BA19" i="25"/>
  <c r="AZ19" i="25"/>
  <c r="AY19" i="25"/>
  <c r="AX19" i="25"/>
  <c r="AW19" i="25"/>
  <c r="AV19" i="25"/>
  <c r="AU19" i="25"/>
  <c r="AT19" i="25"/>
  <c r="AS19" i="25"/>
  <c r="AR19" i="25"/>
  <c r="AQ19" i="25"/>
  <c r="AP19" i="25"/>
  <c r="AO19" i="25"/>
  <c r="AN19" i="25"/>
  <c r="AM19" i="25"/>
  <c r="AL19" i="25"/>
  <c r="AK19" i="25"/>
  <c r="AJ19" i="25"/>
  <c r="AI19" i="25"/>
  <c r="AH19" i="25"/>
  <c r="AG19" i="25"/>
  <c r="AF19" i="25"/>
  <c r="AE19" i="25"/>
  <c r="AD19" i="25"/>
  <c r="AC19" i="25"/>
  <c r="AB19" i="25"/>
  <c r="AA19" i="25"/>
  <c r="Z19" i="25"/>
  <c r="Y19" i="25"/>
  <c r="X19" i="25"/>
  <c r="W19" i="25"/>
  <c r="V19" i="25"/>
  <c r="U19" i="25"/>
  <c r="T19" i="25"/>
  <c r="S19" i="25"/>
  <c r="R19" i="25"/>
  <c r="Q19" i="25"/>
  <c r="P19" i="25"/>
  <c r="O19" i="25"/>
  <c r="N19" i="25"/>
  <c r="M19" i="25"/>
  <c r="L19" i="25"/>
  <c r="K19" i="25"/>
  <c r="J19" i="25"/>
  <c r="I19" i="25"/>
  <c r="H19" i="25"/>
  <c r="G19" i="25"/>
  <c r="F19" i="25"/>
  <c r="E19" i="25"/>
  <c r="D19" i="25"/>
  <c r="C19" i="25"/>
  <c r="E16" i="25"/>
  <c r="BE15" i="25"/>
  <c r="AY15" i="25"/>
  <c r="AS15" i="25"/>
  <c r="AM15" i="25"/>
  <c r="AG15" i="25"/>
  <c r="AA15" i="25"/>
  <c r="U15" i="25"/>
  <c r="O15" i="25"/>
  <c r="I15" i="25"/>
  <c r="E15" i="25"/>
  <c r="E22" i="25" s="1"/>
  <c r="B15" i="25"/>
  <c r="BJ21" i="24"/>
  <c r="BI21" i="24"/>
  <c r="BH21" i="24"/>
  <c r="BG21" i="24"/>
  <c r="BF21" i="24"/>
  <c r="BE21" i="24"/>
  <c r="BD21" i="24"/>
  <c r="BC21" i="24"/>
  <c r="BB21" i="24"/>
  <c r="BA21" i="24"/>
  <c r="AZ21" i="24"/>
  <c r="AY21" i="24"/>
  <c r="AX21" i="24"/>
  <c r="AW21" i="24"/>
  <c r="AV21" i="24"/>
  <c r="AU21" i="24"/>
  <c r="AT21" i="24"/>
  <c r="AS21" i="24"/>
  <c r="AR21" i="24"/>
  <c r="AQ21" i="24"/>
  <c r="AP21" i="24"/>
  <c r="AO21" i="24"/>
  <c r="AN21" i="24"/>
  <c r="AM21" i="24"/>
  <c r="AL21" i="24"/>
  <c r="AK21" i="24"/>
  <c r="AJ21" i="24"/>
  <c r="AI21" i="24"/>
  <c r="AH21" i="24"/>
  <c r="AG21" i="24"/>
  <c r="AF21" i="24"/>
  <c r="AE21" i="24"/>
  <c r="AD21" i="24"/>
  <c r="AC21" i="24"/>
  <c r="AB21" i="24"/>
  <c r="AA21" i="24"/>
  <c r="Z21" i="24"/>
  <c r="Y21" i="24"/>
  <c r="X21" i="24"/>
  <c r="W21" i="24"/>
  <c r="V21" i="24"/>
  <c r="U21" i="24"/>
  <c r="T21" i="24"/>
  <c r="S21" i="24"/>
  <c r="R21" i="24"/>
  <c r="Q21" i="24"/>
  <c r="P21" i="24"/>
  <c r="O21" i="24"/>
  <c r="N21" i="24"/>
  <c r="M21" i="24"/>
  <c r="L21" i="24"/>
  <c r="K21" i="24"/>
  <c r="J21" i="24"/>
  <c r="I21" i="24"/>
  <c r="H21" i="24"/>
  <c r="G21" i="24"/>
  <c r="F21" i="24"/>
  <c r="E21" i="24"/>
  <c r="D21" i="24"/>
  <c r="C21" i="24"/>
  <c r="BJ20" i="24"/>
  <c r="BI20" i="24"/>
  <c r="BH20" i="24"/>
  <c r="BG20" i="24"/>
  <c r="BF20" i="24"/>
  <c r="BE20" i="24"/>
  <c r="BD20" i="24"/>
  <c r="BC20" i="24"/>
  <c r="BB20" i="24"/>
  <c r="BA20" i="24"/>
  <c r="AZ20" i="24"/>
  <c r="AY20" i="24"/>
  <c r="AX20" i="24"/>
  <c r="AW20" i="24"/>
  <c r="AV20" i="24"/>
  <c r="AU20" i="24"/>
  <c r="AT20" i="24"/>
  <c r="AS20" i="24"/>
  <c r="AR20" i="24"/>
  <c r="AQ20" i="24"/>
  <c r="AP20" i="24"/>
  <c r="AO20" i="24"/>
  <c r="AN20" i="24"/>
  <c r="AM20" i="24"/>
  <c r="AL20" i="24"/>
  <c r="AK20" i="24"/>
  <c r="AJ20" i="24"/>
  <c r="AI20" i="24"/>
  <c r="AH20" i="24"/>
  <c r="AG20" i="24"/>
  <c r="AF20" i="24"/>
  <c r="AE20" i="24"/>
  <c r="AD20" i="24"/>
  <c r="AC20" i="24"/>
  <c r="AB20" i="24"/>
  <c r="AA20" i="24"/>
  <c r="Z20" i="24"/>
  <c r="Y20" i="24"/>
  <c r="X20" i="24"/>
  <c r="W20" i="24"/>
  <c r="V20" i="24"/>
  <c r="U20" i="24"/>
  <c r="T20" i="24"/>
  <c r="S20" i="24"/>
  <c r="R20" i="24"/>
  <c r="Q20" i="24"/>
  <c r="P20" i="24"/>
  <c r="O20" i="24"/>
  <c r="N20" i="24"/>
  <c r="M20" i="24"/>
  <c r="L20" i="24"/>
  <c r="K20" i="24"/>
  <c r="J20" i="24"/>
  <c r="I20" i="24"/>
  <c r="H20" i="24"/>
  <c r="G20" i="24"/>
  <c r="F20" i="24"/>
  <c r="E20" i="24"/>
  <c r="D20" i="24"/>
  <c r="C20" i="24"/>
  <c r="BJ19" i="24"/>
  <c r="BI19" i="24"/>
  <c r="BH19" i="24"/>
  <c r="BG19" i="24"/>
  <c r="BF19" i="24"/>
  <c r="BE19" i="24"/>
  <c r="BD19" i="24"/>
  <c r="BC19" i="24"/>
  <c r="BB19" i="24"/>
  <c r="BA19" i="24"/>
  <c r="AZ19" i="24"/>
  <c r="AY19" i="24"/>
  <c r="AX19" i="24"/>
  <c r="AW19" i="24"/>
  <c r="AV19" i="24"/>
  <c r="AU19" i="24"/>
  <c r="AT19" i="24"/>
  <c r="AS19" i="24"/>
  <c r="AR19" i="24"/>
  <c r="AQ19" i="24"/>
  <c r="AP19" i="24"/>
  <c r="AO19" i="24"/>
  <c r="AN19" i="24"/>
  <c r="AM19" i="24"/>
  <c r="AL19" i="24"/>
  <c r="AK19" i="24"/>
  <c r="AJ19" i="24"/>
  <c r="AI19" i="24"/>
  <c r="AH19" i="24"/>
  <c r="AG19" i="24"/>
  <c r="AF19" i="24"/>
  <c r="AE19" i="24"/>
  <c r="AD19" i="24"/>
  <c r="AC19" i="24"/>
  <c r="AB19" i="24"/>
  <c r="AA19" i="24"/>
  <c r="Z19" i="24"/>
  <c r="Y19" i="24"/>
  <c r="X19" i="24"/>
  <c r="W19" i="24"/>
  <c r="V19" i="24"/>
  <c r="U19" i="24"/>
  <c r="T19" i="24"/>
  <c r="S19" i="24"/>
  <c r="R19" i="24"/>
  <c r="Q19" i="24"/>
  <c r="P19" i="24"/>
  <c r="O19" i="24"/>
  <c r="N19" i="24"/>
  <c r="M19" i="24"/>
  <c r="L19" i="24"/>
  <c r="K19" i="24"/>
  <c r="J19" i="24"/>
  <c r="I19" i="24"/>
  <c r="H19" i="24"/>
  <c r="G19" i="24"/>
  <c r="F19" i="24"/>
  <c r="E19" i="24"/>
  <c r="D19" i="24"/>
  <c r="C19" i="24"/>
  <c r="E16" i="24"/>
  <c r="BE15" i="24"/>
  <c r="AY15" i="24"/>
  <c r="AS15" i="24"/>
  <c r="AM15" i="24"/>
  <c r="AG15" i="24"/>
  <c r="AA15" i="24"/>
  <c r="U15" i="24"/>
  <c r="O15" i="24"/>
  <c r="I15" i="24"/>
  <c r="E15" i="24"/>
  <c r="E22" i="24" s="1"/>
  <c r="B15" i="24"/>
  <c r="P21" i="23"/>
  <c r="O21" i="23"/>
  <c r="N21" i="23"/>
  <c r="M21" i="23"/>
  <c r="L21" i="23"/>
  <c r="K21" i="23"/>
  <c r="J21" i="23"/>
  <c r="I21" i="23"/>
  <c r="H21" i="23"/>
  <c r="G21" i="23"/>
  <c r="F21" i="23"/>
  <c r="E21" i="23"/>
  <c r="D21" i="23"/>
  <c r="C21" i="23"/>
  <c r="P20" i="23"/>
  <c r="O20" i="23"/>
  <c r="N20" i="23"/>
  <c r="M20" i="23"/>
  <c r="L20" i="23"/>
  <c r="K20" i="23"/>
  <c r="J20" i="23"/>
  <c r="I20" i="23"/>
  <c r="H20" i="23"/>
  <c r="G20" i="23"/>
  <c r="F20" i="23"/>
  <c r="E20" i="23"/>
  <c r="D20" i="23"/>
  <c r="C20" i="23"/>
  <c r="P19" i="23"/>
  <c r="O19" i="23"/>
  <c r="N19" i="23"/>
  <c r="M19" i="23"/>
  <c r="L19" i="23"/>
  <c r="K19" i="23"/>
  <c r="J19" i="23"/>
  <c r="I19" i="23"/>
  <c r="H19" i="23"/>
  <c r="G19" i="23"/>
  <c r="F19" i="23"/>
  <c r="E19" i="23"/>
  <c r="D19" i="23"/>
  <c r="C19" i="23"/>
  <c r="Q14" i="23"/>
  <c r="E7" i="22"/>
  <c r="D7" i="22"/>
  <c r="F7" i="22" s="1"/>
  <c r="C7" i="22"/>
  <c r="H6" i="22"/>
  <c r="G6" i="22"/>
  <c r="F6" i="22"/>
  <c r="H5" i="22"/>
  <c r="G5" i="22"/>
  <c r="F5" i="22"/>
  <c r="H4" i="22"/>
  <c r="G4" i="22"/>
  <c r="F4" i="22"/>
  <c r="G68" i="21"/>
  <c r="H68" i="21" s="1"/>
  <c r="F68" i="21"/>
  <c r="E68" i="21"/>
  <c r="D68" i="21"/>
  <c r="C68" i="21"/>
  <c r="L67" i="21"/>
  <c r="K67" i="21"/>
  <c r="H67" i="21"/>
  <c r="L66" i="21"/>
  <c r="K66" i="21"/>
  <c r="H66" i="21"/>
  <c r="L65" i="21"/>
  <c r="L71" i="21" s="1"/>
  <c r="K65" i="21"/>
  <c r="K71" i="21" s="1"/>
  <c r="H65" i="21"/>
  <c r="S55" i="21"/>
  <c r="S54" i="21"/>
  <c r="S56" i="21" s="1"/>
  <c r="R54" i="21"/>
  <c r="Q54" i="21"/>
  <c r="Q56" i="21" s="1"/>
  <c r="S48" i="21"/>
  <c r="R48" i="21"/>
  <c r="R55" i="21" s="1"/>
  <c r="Q48" i="21"/>
  <c r="Q55" i="21" s="1"/>
  <c r="P48" i="21"/>
  <c r="P54" i="21" s="1"/>
  <c r="U20" i="21"/>
  <c r="T20" i="21"/>
  <c r="S20" i="21"/>
  <c r="R20" i="21"/>
  <c r="Q20" i="21"/>
  <c r="P20" i="21"/>
  <c r="O20" i="21"/>
  <c r="J20" i="21"/>
  <c r="J27" i="21" s="1"/>
  <c r="I20" i="21"/>
  <c r="H20" i="21"/>
  <c r="H27" i="21" s="1"/>
  <c r="G20" i="21"/>
  <c r="F20" i="21"/>
  <c r="E20" i="21"/>
  <c r="D20" i="21"/>
  <c r="D27" i="21" s="1"/>
  <c r="C20" i="21"/>
  <c r="U19" i="21"/>
  <c r="U21" i="21" s="1"/>
  <c r="T19" i="21"/>
  <c r="T21" i="21" s="1"/>
  <c r="S19" i="21"/>
  <c r="R19" i="21"/>
  <c r="Q19" i="21"/>
  <c r="P19" i="21"/>
  <c r="P21" i="21" s="1"/>
  <c r="O19" i="21"/>
  <c r="O21" i="21" s="1"/>
  <c r="J19" i="21"/>
  <c r="J21" i="21" s="1"/>
  <c r="J26" i="21" s="1"/>
  <c r="I19" i="21"/>
  <c r="I21" i="21" s="1"/>
  <c r="I26" i="21" s="1"/>
  <c r="H19" i="21"/>
  <c r="H21" i="21" s="1"/>
  <c r="H26" i="21" s="1"/>
  <c r="G19" i="21"/>
  <c r="F19" i="21"/>
  <c r="E19" i="21"/>
  <c r="D19" i="21"/>
  <c r="D21" i="21" s="1"/>
  <c r="D26" i="21" s="1"/>
  <c r="C19" i="21"/>
  <c r="C21" i="21" s="1"/>
  <c r="C26" i="21" s="1"/>
  <c r="U16" i="21"/>
  <c r="T16" i="21"/>
  <c r="S16" i="21"/>
  <c r="R16" i="21"/>
  <c r="Q16" i="21"/>
  <c r="P16" i="21"/>
  <c r="O16" i="21"/>
  <c r="V16" i="21" s="1"/>
  <c r="J16" i="21"/>
  <c r="I16" i="21"/>
  <c r="H16" i="21"/>
  <c r="G16" i="21"/>
  <c r="G17" i="21" s="1"/>
  <c r="F16" i="21"/>
  <c r="E16" i="21"/>
  <c r="C17" i="21" s="1"/>
  <c r="D16" i="21"/>
  <c r="C16" i="21"/>
  <c r="J7" i="21"/>
  <c r="I7" i="21"/>
  <c r="H7" i="21"/>
  <c r="G7" i="21"/>
  <c r="F7" i="21"/>
  <c r="E7" i="21"/>
  <c r="D7" i="21"/>
  <c r="C7" i="21"/>
  <c r="I6" i="18"/>
  <c r="I5" i="18"/>
  <c r="I4" i="18"/>
  <c r="AA6" i="14"/>
  <c r="Z6" i="14"/>
  <c r="Y6" i="14"/>
  <c r="X6" i="14"/>
  <c r="W6" i="14"/>
  <c r="V6" i="14"/>
  <c r="U6" i="14"/>
  <c r="T6" i="14"/>
  <c r="S6" i="14"/>
  <c r="R6" i="14"/>
  <c r="Q6" i="14"/>
  <c r="P6" i="14"/>
  <c r="O6" i="14"/>
  <c r="N6" i="14"/>
  <c r="M6" i="14"/>
  <c r="L6" i="14"/>
  <c r="K6" i="14"/>
  <c r="J6" i="14"/>
  <c r="I6" i="14"/>
  <c r="H6" i="14"/>
  <c r="G6" i="14"/>
  <c r="F6" i="14"/>
  <c r="E6" i="14"/>
  <c r="D6" i="14"/>
  <c r="U5" i="13"/>
  <c r="T5" i="13"/>
  <c r="S5" i="13"/>
  <c r="R5" i="13"/>
  <c r="Q5" i="13"/>
  <c r="P5" i="13"/>
  <c r="O5" i="13"/>
  <c r="N5" i="13"/>
  <c r="M5" i="13"/>
  <c r="L5" i="13"/>
  <c r="K5" i="13"/>
  <c r="J5" i="13"/>
  <c r="I5" i="13"/>
  <c r="H5" i="13"/>
  <c r="G5" i="13"/>
  <c r="F5" i="13"/>
  <c r="E5" i="13"/>
  <c r="D5" i="13"/>
  <c r="U5" i="12"/>
  <c r="T5" i="12"/>
  <c r="S5" i="12"/>
  <c r="R5" i="12"/>
  <c r="Q5" i="12"/>
  <c r="P5" i="12"/>
  <c r="O5" i="12"/>
  <c r="N5" i="12"/>
  <c r="M5" i="12"/>
  <c r="L5" i="12"/>
  <c r="K5" i="12"/>
  <c r="J5" i="12"/>
  <c r="I5" i="12"/>
  <c r="H5" i="12"/>
  <c r="G5" i="12"/>
  <c r="F5" i="12"/>
  <c r="E5" i="12"/>
  <c r="D5" i="12"/>
  <c r="I28" i="21" l="1"/>
  <c r="F27" i="21"/>
  <c r="H28" i="21"/>
  <c r="R56" i="21"/>
  <c r="D28" i="21"/>
  <c r="J28" i="21"/>
  <c r="N27" i="21"/>
  <c r="N26" i="21"/>
  <c r="F26" i="21"/>
  <c r="C27" i="21"/>
  <c r="C28" i="21" s="1"/>
  <c r="I27" i="21"/>
  <c r="N71" i="21"/>
  <c r="K73" i="21"/>
  <c r="L27" i="21"/>
  <c r="G26" i="21"/>
  <c r="L73" i="21"/>
  <c r="O71" i="21"/>
  <c r="E21" i="21"/>
  <c r="E27" i="21" s="1"/>
  <c r="G21" i="21"/>
  <c r="G27" i="21" s="1"/>
  <c r="Q21" i="21"/>
  <c r="K26" i="21" s="1"/>
  <c r="K68" i="21"/>
  <c r="F21" i="21"/>
  <c r="R21" i="21"/>
  <c r="L26" i="21" s="1"/>
  <c r="L28" i="21" s="1"/>
  <c r="P55" i="21"/>
  <c r="P56" i="21" s="1"/>
  <c r="L68" i="21"/>
  <c r="S21" i="21"/>
  <c r="M27" i="21" s="1"/>
  <c r="J5" i="18"/>
  <c r="I7" i="18"/>
  <c r="J6" i="18" s="1"/>
  <c r="M26" i="21" l="1"/>
  <c r="M28" i="21" s="1"/>
  <c r="N73" i="21"/>
  <c r="N72" i="21"/>
  <c r="E26" i="21"/>
  <c r="E28" i="21" s="1"/>
  <c r="O73" i="21"/>
  <c r="O72" i="21"/>
  <c r="G28" i="21"/>
  <c r="F28" i="21"/>
  <c r="K27" i="21"/>
  <c r="K28" i="21" s="1"/>
  <c r="N28" i="21"/>
  <c r="J4" i="18"/>
  <c r="J7" i="18" s="1"/>
  <c r="P7" i="11"/>
  <c r="O7" i="11"/>
  <c r="P4" i="11"/>
  <c r="P5" i="11"/>
  <c r="P6" i="11"/>
  <c r="O5" i="11"/>
  <c r="O6" i="11"/>
  <c r="O4" i="11"/>
  <c r="N7" i="11"/>
  <c r="M7" i="11"/>
  <c r="N5" i="11"/>
  <c r="M5" i="11"/>
  <c r="N4" i="11"/>
  <c r="M4" i="11"/>
  <c r="G14" i="11"/>
  <c r="F14" i="11"/>
  <c r="G16" i="11"/>
  <c r="F16" i="11"/>
  <c r="G8" i="11"/>
  <c r="F8" i="11"/>
  <c r="G5" i="11"/>
  <c r="F5" i="11"/>
  <c r="D14" i="4" l="1"/>
  <c r="C14" i="4"/>
  <c r="E6" i="4"/>
  <c r="E7" i="4"/>
  <c r="E8" i="4"/>
  <c r="E9" i="4"/>
  <c r="E10" i="4"/>
  <c r="E5" i="4"/>
  <c r="D13" i="4"/>
  <c r="C13" i="4"/>
  <c r="C36" i="4"/>
  <c r="D22" i="4" s="1"/>
  <c r="D32" i="4" l="1"/>
  <c r="D26" i="4"/>
  <c r="D20" i="4"/>
  <c r="D19" i="4"/>
  <c r="D27" i="4"/>
  <c r="D31" i="4"/>
  <c r="D30" i="4"/>
  <c r="D24" i="4"/>
  <c r="D18" i="4"/>
  <c r="D17" i="4"/>
  <c r="D35" i="4"/>
  <c r="D29" i="4"/>
  <c r="D23" i="4"/>
  <c r="D33" i="4"/>
  <c r="D21" i="4"/>
  <c r="D25" i="4"/>
  <c r="D34" i="4"/>
  <c r="D28" i="4"/>
  <c r="D11" i="4"/>
  <c r="C11" i="4"/>
  <c r="E28" i="4" l="1"/>
  <c r="E11" i="4"/>
  <c r="E21" i="4"/>
  <c r="E25" i="4"/>
  <c r="E33" i="4"/>
  <c r="D36" i="4"/>
</calcChain>
</file>

<file path=xl/sharedStrings.xml><?xml version="1.0" encoding="utf-8"?>
<sst xmlns="http://schemas.openxmlformats.org/spreadsheetml/2006/main" count="1387" uniqueCount="251">
  <si>
    <t>inocc2</t>
  </si>
  <si>
    <t>Disoccupati</t>
  </si>
  <si>
    <t>Inoccupati</t>
  </si>
  <si>
    <t>D5. Ampiezza comune</t>
  </si>
  <si>
    <t>Disoccupato</t>
  </si>
  <si>
    <t>Inoccupato</t>
  </si>
  <si>
    <t>Fino a 5.000 abitanti</t>
  </si>
  <si>
    <t>Fino a 5 000 abitanti</t>
  </si>
  <si>
    <t>Da 5.000 a 10.000 abitanti</t>
  </si>
  <si>
    <t>Da 5 001 a 20 000 abitanti</t>
  </si>
  <si>
    <t>Da 5.001 a 250.000 abitanti</t>
  </si>
  <si>
    <t>Da 10.000 a 30.000 abitanti</t>
  </si>
  <si>
    <t>Da 20 001 a 50 000 abitanti</t>
  </si>
  <si>
    <t>Oltre 250.000 abitanti</t>
  </si>
  <si>
    <t>Da 30.000 a 100.000 abitanti</t>
  </si>
  <si>
    <t>Da 50 001 a 250 000 abitanti</t>
  </si>
  <si>
    <t>Da 100.000 a 250.000 abitanti</t>
  </si>
  <si>
    <t>Oltre 250 000 abitanti</t>
  </si>
  <si>
    <t>Ampiezza centro a sei</t>
  </si>
  <si>
    <t>fino a 5 000 abitanti</t>
  </si>
  <si>
    <t>da 5 000 a 10 000 abitant</t>
  </si>
  <si>
    <t>da 10 000 a 30 000 abitanti</t>
  </si>
  <si>
    <t>da 30 000 a 100 000 abitanti</t>
  </si>
  <si>
    <t>da 100 000 a 250 000 abitanti</t>
  </si>
  <si>
    <t>oltre 250 000 abitanti</t>
  </si>
  <si>
    <t>Graf.4 – Tempo di ricerca dell’occupazione. Inoccupati per genere classe di età. Confronto 2011 e 2022 (in mesi)</t>
  </si>
  <si>
    <t>nuova figura 18-64 anni</t>
  </si>
  <si>
    <t>Uomini</t>
  </si>
  <si>
    <t>Donne</t>
  </si>
  <si>
    <t>18-29 anni</t>
  </si>
  <si>
    <t>30-49 anni</t>
  </si>
  <si>
    <t>50-64 anni</t>
  </si>
  <si>
    <t>Graf.5 – Tempo di ricerca dell’occupazione. Disoccupati per genere classe di età. Confronto 2011 e 2022 (in mesi)</t>
  </si>
  <si>
    <t>18-64</t>
  </si>
  <si>
    <r>
      <t>Graf.5 –</t>
    </r>
    <r>
      <rPr>
        <sz val="11"/>
        <color theme="1"/>
        <rFont val="Calibri"/>
        <family val="2"/>
        <scheme val="minor"/>
      </rPr>
      <t xml:space="preserve"> </t>
    </r>
    <r>
      <rPr>
        <b/>
        <sz val="8.5"/>
        <color rgb="FF666666"/>
        <rFont val="Calibri-Bold"/>
      </rPr>
      <t>Ultima posizione nel mercato del lavoro o nel sistema educativo e formativo. Disoccupati. Confronto 2011 e 2022 (v. %)</t>
    </r>
  </si>
  <si>
    <t>Nuova figura 18-64</t>
  </si>
  <si>
    <t>Lavoro a tempo indeterminato</t>
  </si>
  <si>
    <t>Lavoro a tempo determinato</t>
  </si>
  <si>
    <t>Contratti atipici</t>
  </si>
  <si>
    <t>Attività imprenditoriali e in proprio</t>
  </si>
  <si>
    <t>Contratti a contenuto formativo</t>
  </si>
  <si>
    <t>Alternanza scuola lavoro, stage, tirocinio, pratica professionale</t>
  </si>
  <si>
    <t>D81. Con riferimento all'ultimo lavoro svolto, che contratto aveva?</t>
  </si>
  <si>
    <t xml:space="preserve">Freq </t>
  </si>
  <si>
    <t>1  Lavoro a tempo indeterminat</t>
  </si>
  <si>
    <t xml:space="preserve">2  Lavoro a tempo determinato </t>
  </si>
  <si>
    <t>3  Contratto formazione lavoro</t>
  </si>
  <si>
    <t>4  Apprendistato</t>
  </si>
  <si>
    <t>5  Contratto d'inserimento</t>
  </si>
  <si>
    <t>6  Lavoro interinale o a sommi</t>
  </si>
  <si>
    <t>8  Lavoro intermittente o a ch</t>
  </si>
  <si>
    <t>9  Collaborazioni coordinate e</t>
  </si>
  <si>
    <t>10  Lavoro autonomo occasional</t>
  </si>
  <si>
    <t>12  Titolare d'attivit� / Impr</t>
  </si>
  <si>
    <t>13  Associati in partecipazion</t>
  </si>
  <si>
    <t>14  Attivit� in proprio (Parti</t>
  </si>
  <si>
    <t>16  Coadiuvante familiare</t>
  </si>
  <si>
    <t>17  Alternanza scuola-lavoro</t>
  </si>
  <si>
    <t>18  Stage (o Tirocinio d'orien</t>
  </si>
  <si>
    <t>19  Pratica professionale</t>
  </si>
  <si>
    <t>20  Tirocinio</t>
  </si>
  <si>
    <t>23  Altro lavoratore dipendent</t>
  </si>
  <si>
    <t>24  Altro autonomo</t>
  </si>
  <si>
    <t>Centri per l'impiego</t>
  </si>
  <si>
    <t>Agenzia di somministrazione di lavoro</t>
  </si>
  <si>
    <t>Società di ricerca e selezione del personale</t>
  </si>
  <si>
    <t>Sindacati o organizzazioni datoriali</t>
  </si>
  <si>
    <t>Consulenti del lavoro</t>
  </si>
  <si>
    <t>Job center universitari/scolastici</t>
  </si>
  <si>
    <t>50-74 anni</t>
  </si>
  <si>
    <t>Nel 2021 e nel 2022</t>
  </si>
  <si>
    <t>Nel 2020</t>
  </si>
  <si>
    <t>Tra il 2020 e il 2022</t>
  </si>
  <si>
    <t>Fino alla licenza media</t>
  </si>
  <si>
    <t>Diploma</t>
  </si>
  <si>
    <t>Laurea o post-lauream</t>
  </si>
  <si>
    <t>Nord-Ovest</t>
  </si>
  <si>
    <t>Nord-Est</t>
  </si>
  <si>
    <t>Centro</t>
  </si>
  <si>
    <t>Sud e Isole</t>
  </si>
  <si>
    <t>Per trovare un lavoro o un nuovo lavoro</t>
  </si>
  <si>
    <t>Titolo di studio</t>
  </si>
  <si>
    <t>Classi di età</t>
  </si>
  <si>
    <t>Area geografica</t>
  </si>
  <si>
    <t>D64. Quale canale Le ha dato l'attuale impiego?</t>
  </si>
  <si>
    <t>wp 21-22</t>
  </si>
  <si>
    <t>Frequenza</t>
  </si>
  <si>
    <t>Percentuale</t>
  </si>
  <si>
    <t>Percentuale valida</t>
  </si>
  <si>
    <t>Percentuale cumulativa</t>
  </si>
  <si>
    <t>Valido</t>
  </si>
  <si>
    <t>1. Centri per l'impiego o servizi pubblici in generale (anche on-line)</t>
  </si>
  <si>
    <t>Canale formale</t>
  </si>
  <si>
    <t>2. Agenzie di lavoro interinale</t>
  </si>
  <si>
    <t>Canali informali</t>
  </si>
  <si>
    <t>4. Scuole, Università e Istituti di formazione</t>
  </si>
  <si>
    <t>Nessuno*</t>
  </si>
  <si>
    <t>6. Lettura di offerte di lavoro sulla stampa (anche on-line)</t>
  </si>
  <si>
    <t>7. Attraverso contatti all'interno dell'ambiente professionale lavorativo (colleghi, incontri di lavoro)</t>
  </si>
  <si>
    <t>8. Amici, parenti, conoscenti</t>
  </si>
  <si>
    <t>9. Auto candidature (invio cv, presentandosi all'impresa, in fiere) (anche on line)</t>
  </si>
  <si>
    <t>10. Concorsi pubblici (partecipazione o domanda)</t>
  </si>
  <si>
    <t>11. Iniziative legate all'avvio di una attività autonoma (ricerca di locali o terreni in affitto, avvio pratiche burocratiche, piani di fattibilità, ricerche di mercato )</t>
  </si>
  <si>
    <t>12. Stage, tirocinio, pratica professionale o esperienze lavorative legate alla scuola o alla formazione</t>
  </si>
  <si>
    <t>13. Utilizzo di APP/Social Network per la ricerca di lavoro (es. Linkedin, Indeed, Facebook)</t>
  </si>
  <si>
    <t>Nessuno</t>
  </si>
  <si>
    <t>Totale</t>
  </si>
  <si>
    <t>Panel 2010-2011</t>
  </si>
  <si>
    <t>Panel 2021-2022</t>
  </si>
  <si>
    <t>Dipendente a tempo indeterminato</t>
  </si>
  <si>
    <t>Dipendente a termine</t>
  </si>
  <si>
    <t>Autonomo in senso stretto*</t>
  </si>
  <si>
    <t>0,9*</t>
  </si>
  <si>
    <t>Altre forme lavoro autonomo (Co.co.co., Co.co.Pro., Collaborazione occasionale)*</t>
  </si>
  <si>
    <t>2,8*</t>
  </si>
  <si>
    <t>Altre forme di lavoro dipendente (accordi informali, lavoro intermittente, ecc.)</t>
  </si>
  <si>
    <t>Panel  2021-2022</t>
  </si>
  <si>
    <t>Alto</t>
  </si>
  <si>
    <t>Medio-alto</t>
  </si>
  <si>
    <t>Medio-basso</t>
  </si>
  <si>
    <t>Basso</t>
  </si>
  <si>
    <t>D53. In generale lei fa ore di straordinario retribuito o non retribuito? (leggere le risposte)</t>
  </si>
  <si>
    <t>lavoro orari antisociali</t>
  </si>
  <si>
    <t/>
  </si>
  <si>
    <t>D52ter. In caso di necessità familiari, Lei può prendere dei permessi o ridurre il suo impegno lavorativo?</t>
  </si>
  <si>
    <t>1.Sì, retribuito</t>
  </si>
  <si>
    <t>2. Sì, non retribuito</t>
  </si>
  <si>
    <t>3. Si, trasformato in ore/giorni di riposo compensativi</t>
  </si>
  <si>
    <t>4.No, non faccio ore di straordinario</t>
  </si>
  <si>
    <t>sia i festivi che la notte</t>
  </si>
  <si>
    <t>solo festivi</t>
  </si>
  <si>
    <t>solo notte</t>
  </si>
  <si>
    <t>né festivi né notte</t>
  </si>
  <si>
    <t>1</t>
  </si>
  <si>
    <t>2</t>
  </si>
  <si>
    <t>3.Si, posso prendere permessi</t>
  </si>
  <si>
    <t>4.Si, posso ridurre o rimodulare il mio impegno lavorativo</t>
  </si>
  <si>
    <t>5.No, non posso, non lo prevede il contratto o il tipo di lavoro</t>
  </si>
  <si>
    <t>6.No, anche se posso non sarebbe ben visto dal datore di lavoro, nessuno lo fa</t>
  </si>
  <si>
    <t>7.Non so</t>
  </si>
  <si>
    <t>senza peso</t>
  </si>
  <si>
    <t>Conteggio</t>
  </si>
  <si>
    <t>PR5. Negli ultimi 12 mesi ha mai pensato di smettere di lavorare?</t>
  </si>
  <si>
    <t>Sì, anche se comportasse una riduzione del mio tenore di vita</t>
  </si>
  <si>
    <t>Sì, ma solo se trovassi altre forme di reddito</t>
  </si>
  <si>
    <t>No</t>
  </si>
  <si>
    <t>CON PESO</t>
  </si>
  <si>
    <t>Sì</t>
  </si>
  <si>
    <t>Svolgimento di straordinario</t>
  </si>
  <si>
    <t>Lavoro in orari antisociali</t>
  </si>
  <si>
    <t>Possibilità di prendere permessi</t>
  </si>
  <si>
    <t>Part-time</t>
  </si>
  <si>
    <t>Adeguatezza orario</t>
  </si>
  <si>
    <t>Sì, retribuito</t>
  </si>
  <si>
    <t>Sì, non retribuito</t>
  </si>
  <si>
    <t>Sì con ore o giorni di riposo compensativo</t>
  </si>
  <si>
    <t>No, non fa staordinari</t>
  </si>
  <si>
    <t>Sia i festivi, sia la notte</t>
  </si>
  <si>
    <t>Solo festivi</t>
  </si>
  <si>
    <t>Solo notte</t>
  </si>
  <si>
    <t>Né festivi, né notte</t>
  </si>
  <si>
    <t>Può prendere permessi</t>
  </si>
  <si>
    <t>Può ridurre o rimodulare l'impegno lavorativo</t>
  </si>
  <si>
    <t>No, non lo prevede il contratto o il lavoro</t>
  </si>
  <si>
    <t>No, non è ben visto, nessuno lo fa</t>
  </si>
  <si>
    <t>Part-time volontario</t>
  </si>
  <si>
    <t>Part-time involontario</t>
  </si>
  <si>
    <t>Lavora quanto vorrebbe</t>
  </si>
  <si>
    <t>Sottoccupati</t>
  </si>
  <si>
    <t>Sovraoccupati</t>
  </si>
  <si>
    <t>Ha pensato di dimettersi</t>
  </si>
  <si>
    <t>Non ha pensato di dimettersi</t>
  </si>
  <si>
    <t>Ore di lavoro mediamente lavorate a settimana</t>
  </si>
  <si>
    <t>Fino a 17 ore</t>
  </si>
  <si>
    <t>18-35 ore</t>
  </si>
  <si>
    <t>36-40 ore</t>
  </si>
  <si>
    <t>41 ore e più</t>
  </si>
  <si>
    <t>SENZA PESO</t>
  </si>
  <si>
    <t>D42bis. Nel complesso, qual è il suo livello di soddisfazione riguardo la sua condizione lavorativa?</t>
  </si>
  <si>
    <t>(Non sa)</t>
  </si>
  <si>
    <t>Alto/Medio-alto</t>
  </si>
  <si>
    <t>medio-basso/Basso</t>
  </si>
  <si>
    <t>Si</t>
  </si>
  <si>
    <t>con peso</t>
  </si>
  <si>
    <t>D175. Negli ultimi 12 mesi ha partecipato a qualche corso di formazione o di aggiornamento professionale?</t>
  </si>
  <si>
    <t>1.Sì, uno</t>
  </si>
  <si>
    <t>2.Sì, più di uno</t>
  </si>
  <si>
    <t>3.No</t>
  </si>
  <si>
    <t>dimissioni</t>
  </si>
  <si>
    <t>Formazione ultimi 12 mesi</t>
  </si>
  <si>
    <t>Educational mismatch</t>
  </si>
  <si>
    <t>Skill mismatch</t>
  </si>
  <si>
    <t>Sì, uno</t>
  </si>
  <si>
    <t>Sì, più di uno</t>
  </si>
  <si>
    <t>Overeducation</t>
  </si>
  <si>
    <t>Match</t>
  </si>
  <si>
    <t>Undereducation</t>
  </si>
  <si>
    <t>Overskilling</t>
  </si>
  <si>
    <t>Underskilling</t>
  </si>
  <si>
    <t>3. Società di ricerca e selezione del personale e Consulenti del lavoro (anche on line)</t>
  </si>
  <si>
    <t>5. Sindacati e organizzazioni datoriali</t>
  </si>
  <si>
    <t xml:space="preserve">Canale formale: </t>
  </si>
  <si>
    <t>Amici, parenti, conoscenti</t>
  </si>
  <si>
    <t xml:space="preserve">Centri per l’impiego o servizi pubblici in genere </t>
  </si>
  <si>
    <t>Lettura di offerte di lavoro sulla stampa</t>
  </si>
  <si>
    <t>Agenzie di lavoro interinale</t>
  </si>
  <si>
    <t>Attraverso contatti all’interno dell’ambiente professionale</t>
  </si>
  <si>
    <t>Società di ricerca e selezione del personale e Consulenti del lavoro</t>
  </si>
  <si>
    <t>Scuole, Università e Istituti di formazione</t>
  </si>
  <si>
    <t>Auto candidature</t>
  </si>
  <si>
    <t>Canale Informale</t>
  </si>
  <si>
    <t>Sindacati e organizzazioni datoriali</t>
  </si>
  <si>
    <t>Iniziative legate all’avvio di una attività autonoma</t>
  </si>
  <si>
    <t xml:space="preserve">Società di ricerca e selezione del personale e Consulenti del lavoro </t>
  </si>
  <si>
    <t>Centri per l'impiego o servizi pubblici in genere</t>
  </si>
  <si>
    <t>Stage, tirocinio, pratica professionale o esperienze lavorative legate alla scuola o alla formazione</t>
  </si>
  <si>
    <t xml:space="preserve"> Concorsi pubblici </t>
  </si>
  <si>
    <t xml:space="preserve"> Lettura di offerte di lavoro sulla stampa</t>
  </si>
  <si>
    <t xml:space="preserve">Utilizzo di APP/Social Network per la ricerca di lavoro </t>
  </si>
  <si>
    <t xml:space="preserve">Attraverso contatti all'interno dell'ambiente professionale </t>
  </si>
  <si>
    <t xml:space="preserve">Auto candidature </t>
  </si>
  <si>
    <t>Iniziative legate all'avvio di una attività autonoma</t>
  </si>
  <si>
    <t>Utilizzo di APP/Social Network per la ricerca di lavoro (es. Linkedin, Indeed, Facebook)</t>
  </si>
  <si>
    <t xml:space="preserve"> Lettura di offerte di lavoro sulla stampa </t>
  </si>
  <si>
    <t>Concorsi pubblici</t>
  </si>
  <si>
    <t xml:space="preserve">Centri per l'impiego o servizi pubblici in generale </t>
  </si>
  <si>
    <t>(es. Linkedin, Indeed, Facebook)</t>
  </si>
  <si>
    <t xml:space="preserve">Stage, tirocinio, pratica professionale </t>
  </si>
  <si>
    <t>Auto candidature (invio cv, presentandosi all'impresa, in fiere)</t>
  </si>
  <si>
    <t xml:space="preserve">Iniziative legate all'avvio di una attività autonoma </t>
  </si>
  <si>
    <t>D42. Nel complesso qual è il Suo livello di soddisfazione riguardo a  ?(Leggere tutte le sottodomande e gli items tranne quelli tra parentesi) : 1.clima lavorativo (rapporto con colleghi e superiori)</t>
  </si>
  <si>
    <t>D42. Nel complesso qual è il Suo livello di soddisfazione riguardo a  ?(Leggere tutte le sottodomande e gli items tranne quelli tra parentesi) : 2.orario lavorativo (turni, gestione straordinari, ferie)</t>
  </si>
  <si>
    <t>D42. Nel complesso qual è il Suo livello di soddisfazione riguardo a  ?(Leggere tutte le sottodomande e gli items tranne quelli tra parentesi) : 3.carico lavorativo giornaliero, in termini di pratiche, prodotti o clienti</t>
  </si>
  <si>
    <t>D42. Nel complesso qual è il Suo livello di soddisfazione riguardo a  ?(Leggere tutte le sottodomande e gli items tranne quelli tra parentesi) : 4.compiti e mansioni che svolge</t>
  </si>
  <si>
    <t>D42. Nel complesso qual è il Suo livello di soddisfazione riguardo a  ?(Leggere tutte le sottodomande e gli items tranne quelli tra parentesi) : 5.tutela dal rischio di avere incidenti o infortuni sul lavoro (Legge n.81/2008 ex Legge 626)</t>
  </si>
  <si>
    <t>D42. Nel complesso qual è il Suo livello di soddisfazione riguardo a  ?(Leggere tutte le sottodomande e gli items tranne quelli tra parentesi) : 6.prospettive di lavoro / carriera</t>
  </si>
  <si>
    <t>D42. Nel complesso qual è il Suo livello di soddisfazione riguardo a  ?(Leggere tutte le sottodomande e gli items tranne quelli tra parentesi) : 7. trattamento economico (guadagni o retribuzioni)</t>
  </si>
  <si>
    <t>D42. Nel complesso qual è il Suo livello di soddisfazione riguardo a  ?(Leggere tutte le sottodomande e gli items tranne quelli tra parentesi) : 8. sviluppo competenze e acquisizione professionalità</t>
  </si>
  <si>
    <t>D42. Nel complesso qual è il Suo livello di soddisfazione riguardo a  ?(Leggere tutte le sottodomande e gli items tranne quelli tra parentesi) : 9. stabilità dell'occupazione</t>
  </si>
  <si>
    <t>D42. Nel complesso qual è il Suo livello di soddisfazione riguardo a  ?(Leggere tutte le sottodomande e gli items tranne quelli tra parentesi) : 10. equilibrio raggiunto tra impegni lavorativi e sfera personale</t>
  </si>
  <si>
    <t>(Non applicabile)</t>
  </si>
  <si>
    <t>Rapporto con i colleghi</t>
  </si>
  <si>
    <t>Orario di lavoro</t>
  </si>
  <si>
    <t>Carico di lavoro</t>
  </si>
  <si>
    <t>Compiti e mansioni</t>
  </si>
  <si>
    <t>Tutela della salute</t>
  </si>
  <si>
    <t>Prospettive di carriera</t>
  </si>
  <si>
    <t>Trattamento economico</t>
  </si>
  <si>
    <t>Possibiltà sviluppo competenze</t>
  </si>
  <si>
    <t>Stabilità dell'occupazione</t>
  </si>
  <si>
    <t>Work life balance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</si>
</sst>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.0"/>
    <numFmt numFmtId="165" formatCode="_-* #,##0_-;\-* #,##0_-;_-* &quot;-&quot;??_-;_-@_-"/>
    <numFmt numFmtId="166" formatCode="###0"/>
    <numFmt numFmtId="167" formatCode="###0.0"/>
  </numFmts>
  <fonts count="18">
    <font>
      <sz val="11"/>
      <color theme="1"/>
      <name val="Calibri"/>
      <family val="2"/>
      <scheme val="minor"/>
    </font>
    <font>
      <b/>
      <sz val="8.5"/>
      <color rgb="FF666666"/>
      <name val="Calibri-Bold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60"/>
      <name val="Arial"/>
      <family val="2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b/>
      <sz val="11"/>
      <color indexed="60"/>
      <name val="Arial Bold"/>
    </font>
    <font>
      <sz val="9"/>
      <name val="Arial"/>
      <family val="2"/>
    </font>
    <font>
      <sz val="9"/>
      <color indexed="62"/>
      <name val="Arial"/>
      <family val="2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0"/>
      <name val="Arial"/>
    </font>
    <font>
      <sz val="9"/>
      <color indexed="8"/>
      <name val="Arial"/>
      <family val="2"/>
    </font>
    <font>
      <sz val="9"/>
      <color indexed="60"/>
      <name val="Arial"/>
    </font>
    <font>
      <sz val="9"/>
      <color indexed="8"/>
      <name val="Arial"/>
    </font>
    <font>
      <b/>
      <sz val="8"/>
      <color rgb="FF000000"/>
      <name val="Calibri"/>
      <family val="2"/>
    </font>
    <font>
      <sz val="8"/>
      <color rgb="FF000000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44">
    <border>
      <left/>
      <right/>
      <top/>
      <bottom/>
      <diagonal/>
    </border>
    <border>
      <left/>
      <right style="thin">
        <color indexed="63"/>
      </right>
      <top style="thin">
        <color indexed="61"/>
      </top>
      <bottom style="thin">
        <color indexed="22"/>
      </bottom>
      <diagonal/>
    </border>
    <border>
      <left/>
      <right style="thin">
        <color indexed="63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1"/>
      </bottom>
      <diagonal/>
    </border>
    <border>
      <left/>
      <right style="thin">
        <color indexed="63"/>
      </right>
      <top/>
      <bottom style="thin">
        <color indexed="61"/>
      </bottom>
      <diagonal/>
    </border>
    <border>
      <left style="thin">
        <color indexed="63"/>
      </left>
      <right style="thin">
        <color indexed="63"/>
      </right>
      <top/>
      <bottom style="thin">
        <color indexed="61"/>
      </bottom>
      <diagonal/>
    </border>
    <border>
      <left style="thin">
        <color indexed="63"/>
      </left>
      <right/>
      <top/>
      <bottom style="thin">
        <color indexed="61"/>
      </bottom>
      <diagonal/>
    </border>
    <border>
      <left/>
      <right/>
      <top style="thin">
        <color indexed="61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1"/>
      </top>
      <bottom style="thin">
        <color indexed="22"/>
      </bottom>
      <diagonal/>
    </border>
    <border>
      <left style="thin">
        <color indexed="63"/>
      </left>
      <right/>
      <top style="thin">
        <color indexed="61"/>
      </top>
      <bottom style="thin">
        <color indexed="22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/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2"/>
      </left>
      <right style="thin">
        <color indexed="62"/>
      </right>
      <top/>
      <bottom/>
      <diagonal/>
    </border>
    <border>
      <left/>
      <right style="thin">
        <color indexed="62"/>
      </right>
      <top/>
      <bottom/>
      <diagonal/>
    </border>
    <border>
      <left style="thin">
        <color indexed="62"/>
      </left>
      <right/>
      <top/>
      <bottom/>
      <diagonal/>
    </border>
    <border>
      <left style="thin">
        <color indexed="62"/>
      </left>
      <right style="thin">
        <color indexed="62"/>
      </right>
      <top/>
      <bottom style="thin">
        <color indexed="61"/>
      </bottom>
      <diagonal/>
    </border>
    <border>
      <left/>
      <right style="thin">
        <color indexed="62"/>
      </right>
      <top/>
      <bottom style="thin">
        <color indexed="61"/>
      </bottom>
      <diagonal/>
    </border>
    <border>
      <left style="thin">
        <color indexed="62"/>
      </left>
      <right/>
      <top/>
      <bottom style="thin">
        <color indexed="61"/>
      </bottom>
      <diagonal/>
    </border>
    <border>
      <left/>
      <right/>
      <top style="thin">
        <color indexed="61"/>
      </top>
      <bottom style="thin">
        <color indexed="63"/>
      </bottom>
      <diagonal/>
    </border>
    <border>
      <left style="thin">
        <color indexed="62"/>
      </left>
      <right style="thin">
        <color indexed="62"/>
      </right>
      <top style="thin">
        <color indexed="61"/>
      </top>
      <bottom style="thin">
        <color indexed="63"/>
      </bottom>
      <diagonal/>
    </border>
    <border>
      <left/>
      <right style="thin">
        <color indexed="62"/>
      </right>
      <top style="thin">
        <color indexed="61"/>
      </top>
      <bottom style="thin">
        <color indexed="63"/>
      </bottom>
      <diagonal/>
    </border>
    <border>
      <left style="thin">
        <color indexed="62"/>
      </left>
      <right/>
      <top style="thin">
        <color indexed="61"/>
      </top>
      <bottom style="thin">
        <color indexed="63"/>
      </bottom>
      <diagonal/>
    </border>
    <border>
      <left/>
      <right/>
      <top style="thin">
        <color indexed="63"/>
      </top>
      <bottom style="thin">
        <color indexed="63"/>
      </bottom>
      <diagonal/>
    </border>
    <border>
      <left style="thin">
        <color indexed="62"/>
      </left>
      <right style="thin">
        <color indexed="62"/>
      </right>
      <top style="thin">
        <color indexed="63"/>
      </top>
      <bottom style="thin">
        <color indexed="63"/>
      </bottom>
      <diagonal/>
    </border>
    <border>
      <left/>
      <right style="thin">
        <color indexed="62"/>
      </right>
      <top style="thin">
        <color indexed="63"/>
      </top>
      <bottom style="thin">
        <color indexed="63"/>
      </bottom>
      <diagonal/>
    </border>
    <border>
      <left style="thin">
        <color indexed="62"/>
      </left>
      <right/>
      <top style="thin">
        <color indexed="63"/>
      </top>
      <bottom style="thin">
        <color indexed="63"/>
      </bottom>
      <diagonal/>
    </border>
    <border>
      <left/>
      <right/>
      <top style="thin">
        <color indexed="63"/>
      </top>
      <bottom style="thin">
        <color indexed="61"/>
      </bottom>
      <diagonal/>
    </border>
    <border>
      <left style="thin">
        <color indexed="62"/>
      </left>
      <right style="thin">
        <color indexed="62"/>
      </right>
      <top style="thin">
        <color indexed="63"/>
      </top>
      <bottom style="thin">
        <color indexed="61"/>
      </bottom>
      <diagonal/>
    </border>
    <border>
      <left/>
      <right style="thin">
        <color indexed="62"/>
      </right>
      <top style="thin">
        <color indexed="63"/>
      </top>
      <bottom style="thin">
        <color indexed="61"/>
      </bottom>
      <diagonal/>
    </border>
    <border>
      <left style="thin">
        <color indexed="62"/>
      </left>
      <right/>
      <top style="thin">
        <color indexed="63"/>
      </top>
      <bottom style="thin">
        <color indexed="6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2">
    <xf numFmtId="0" fontId="0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12" fillId="0" borderId="0"/>
  </cellStyleXfs>
  <cellXfs count="238">
    <xf numFmtId="0" fontId="0" fillId="0" borderId="0" xfId="0"/>
    <xf numFmtId="164" fontId="0" fillId="0" borderId="0" xfId="0" applyNumberFormat="1"/>
    <xf numFmtId="0" fontId="1" fillId="0" borderId="0" xfId="0" applyFont="1"/>
    <xf numFmtId="165" fontId="0" fillId="0" borderId="0" xfId="1" applyNumberFormat="1" applyFont="1"/>
    <xf numFmtId="165" fontId="0" fillId="0" borderId="0" xfId="0" applyNumberFormat="1"/>
    <xf numFmtId="1" fontId="0" fillId="0" borderId="0" xfId="0" applyNumberFormat="1"/>
    <xf numFmtId="4" fontId="0" fillId="0" borderId="0" xfId="0" applyNumberFormat="1"/>
    <xf numFmtId="0" fontId="3" fillId="0" borderId="0" xfId="0" applyFont="1"/>
    <xf numFmtId="166" fontId="4" fillId="0" borderId="1" xfId="2" applyNumberFormat="1" applyFont="1" applyBorder="1" applyAlignment="1">
      <alignment horizontal="right" vertical="top"/>
    </xf>
    <xf numFmtId="164" fontId="0" fillId="2" borderId="0" xfId="0" applyNumberFormat="1" applyFill="1"/>
    <xf numFmtId="166" fontId="4" fillId="0" borderId="2" xfId="2" applyNumberFormat="1" applyFont="1" applyBorder="1" applyAlignment="1">
      <alignment horizontal="right" vertical="top"/>
    </xf>
    <xf numFmtId="164" fontId="0" fillId="3" borderId="0" xfId="0" applyNumberFormat="1" applyFill="1"/>
    <xf numFmtId="165" fontId="4" fillId="0" borderId="2" xfId="2" applyNumberFormat="1" applyFont="1" applyBorder="1" applyAlignment="1">
      <alignment horizontal="right" vertical="top"/>
    </xf>
    <xf numFmtId="164" fontId="0" fillId="4" borderId="0" xfId="0" applyNumberFormat="1" applyFill="1"/>
    <xf numFmtId="167" fontId="0" fillId="0" borderId="0" xfId="0" applyNumberFormat="1"/>
    <xf numFmtId="0" fontId="0" fillId="0" borderId="3" xfId="0" applyBorder="1"/>
    <xf numFmtId="167" fontId="0" fillId="0" borderId="3" xfId="0" applyNumberFormat="1" applyBorder="1"/>
    <xf numFmtId="167" fontId="0" fillId="5" borderId="3" xfId="0" applyNumberFormat="1" applyFill="1" applyBorder="1"/>
    <xf numFmtId="167" fontId="0" fillId="5" borderId="0" xfId="0" applyNumberFormat="1" applyFill="1"/>
    <xf numFmtId="0" fontId="9" fillId="0" borderId="5" xfId="3" applyFont="1" applyBorder="1" applyAlignment="1">
      <alignment horizontal="center"/>
    </xf>
    <xf numFmtId="0" fontId="9" fillId="0" borderId="6" xfId="3" applyFont="1" applyBorder="1" applyAlignment="1">
      <alignment horizontal="center"/>
    </xf>
    <xf numFmtId="0" fontId="9" fillId="0" borderId="7" xfId="3" applyFont="1" applyBorder="1" applyAlignment="1">
      <alignment horizontal="center"/>
    </xf>
    <xf numFmtId="166" fontId="0" fillId="0" borderId="0" xfId="0" applyNumberFormat="1"/>
    <xf numFmtId="0" fontId="8" fillId="7" borderId="8" xfId="3" applyFont="1" applyFill="1" applyBorder="1" applyAlignment="1">
      <alignment horizontal="left" vertical="top"/>
    </xf>
    <xf numFmtId="166" fontId="4" fillId="0" borderId="1" xfId="3" applyNumberFormat="1" applyFont="1" applyBorder="1" applyAlignment="1">
      <alignment horizontal="right" vertical="top"/>
    </xf>
    <xf numFmtId="167" fontId="4" fillId="0" borderId="9" xfId="3" applyNumberFormat="1" applyFont="1" applyBorder="1" applyAlignment="1">
      <alignment horizontal="right" vertical="top"/>
    </xf>
    <xf numFmtId="167" fontId="4" fillId="0" borderId="10" xfId="3" applyNumberFormat="1" applyFont="1" applyBorder="1" applyAlignment="1">
      <alignment horizontal="right" vertical="top"/>
    </xf>
    <xf numFmtId="0" fontId="0" fillId="8" borderId="11" xfId="0" applyFill="1" applyBorder="1"/>
    <xf numFmtId="0" fontId="8" fillId="7" borderId="12" xfId="3" applyFont="1" applyFill="1" applyBorder="1" applyAlignment="1">
      <alignment horizontal="left" vertical="top"/>
    </xf>
    <xf numFmtId="166" fontId="4" fillId="0" borderId="2" xfId="3" applyNumberFormat="1" applyFont="1" applyBorder="1" applyAlignment="1">
      <alignment horizontal="right" vertical="top"/>
    </xf>
    <xf numFmtId="167" fontId="4" fillId="0" borderId="13" xfId="3" applyNumberFormat="1" applyFont="1" applyBorder="1" applyAlignment="1">
      <alignment horizontal="right" vertical="top"/>
    </xf>
    <xf numFmtId="167" fontId="4" fillId="0" borderId="14" xfId="3" applyNumberFormat="1" applyFont="1" applyBorder="1" applyAlignment="1">
      <alignment horizontal="right" vertical="top"/>
    </xf>
    <xf numFmtId="0" fontId="0" fillId="9" borderId="11" xfId="0" applyFill="1" applyBorder="1"/>
    <xf numFmtId="166" fontId="4" fillId="0" borderId="0" xfId="4" applyNumberFormat="1" applyFont="1" applyAlignment="1">
      <alignment horizontal="right" vertical="top"/>
    </xf>
    <xf numFmtId="0" fontId="6" fillId="0" borderId="0" xfId="4"/>
    <xf numFmtId="164" fontId="5" fillId="0" borderId="0" xfId="0" applyNumberFormat="1" applyFont="1"/>
    <xf numFmtId="0" fontId="4" fillId="0" borderId="14" xfId="3" applyFont="1" applyBorder="1" applyAlignment="1">
      <alignment horizontal="left" vertical="top"/>
    </xf>
    <xf numFmtId="0" fontId="0" fillId="0" borderId="15" xfId="0" applyBorder="1"/>
    <xf numFmtId="0" fontId="10" fillId="0" borderId="16" xfId="0" applyFont="1" applyBorder="1" applyAlignment="1">
      <alignment vertical="center"/>
    </xf>
    <xf numFmtId="0" fontId="10" fillId="0" borderId="17" xfId="0" applyFont="1" applyBorder="1" applyAlignment="1">
      <alignment vertical="center"/>
    </xf>
    <xf numFmtId="0" fontId="10" fillId="0" borderId="18" xfId="0" applyFont="1" applyBorder="1" applyAlignment="1">
      <alignment horizontal="right" vertical="center"/>
    </xf>
    <xf numFmtId="0" fontId="11" fillId="0" borderId="17" xfId="0" applyFont="1" applyBorder="1" applyAlignment="1">
      <alignment vertical="center"/>
    </xf>
    <xf numFmtId="0" fontId="11" fillId="0" borderId="18" xfId="0" applyFont="1" applyBorder="1" applyAlignment="1">
      <alignment horizontal="right" vertical="center"/>
    </xf>
    <xf numFmtId="0" fontId="0" fillId="0" borderId="19" xfId="0" applyBorder="1" applyAlignment="1">
      <alignment vertical="top"/>
    </xf>
    <xf numFmtId="0" fontId="10" fillId="0" borderId="20" xfId="0" applyFont="1" applyBorder="1" applyAlignment="1">
      <alignment horizontal="center" vertical="center"/>
    </xf>
    <xf numFmtId="0" fontId="10" fillId="0" borderId="21" xfId="0" applyFont="1" applyBorder="1" applyAlignment="1">
      <alignment vertical="center"/>
    </xf>
    <xf numFmtId="0" fontId="10" fillId="0" borderId="22" xfId="0" applyFont="1" applyBorder="1" applyAlignment="1">
      <alignment horizontal="right" vertical="center"/>
    </xf>
    <xf numFmtId="0" fontId="4" fillId="10" borderId="0" xfId="5" applyFont="1" applyFill="1"/>
    <xf numFmtId="0" fontId="4" fillId="0" borderId="23" xfId="5" applyFont="1" applyBorder="1" applyAlignment="1">
      <alignment horizontal="center"/>
    </xf>
    <xf numFmtId="0" fontId="6" fillId="0" borderId="0" xfId="5"/>
    <xf numFmtId="0" fontId="4" fillId="0" borderId="24" xfId="5" applyFont="1" applyBorder="1" applyAlignment="1">
      <alignment horizontal="center"/>
    </xf>
    <xf numFmtId="0" fontId="4" fillId="0" borderId="25" xfId="5" applyFont="1" applyBorder="1" applyAlignment="1">
      <alignment horizontal="center"/>
    </xf>
    <xf numFmtId="0" fontId="12" fillId="0" borderId="0" xfId="6"/>
    <xf numFmtId="0" fontId="4" fillId="10" borderId="4" xfId="5" applyFont="1" applyFill="1" applyBorder="1"/>
    <xf numFmtId="0" fontId="4" fillId="0" borderId="26" xfId="5" applyFont="1" applyBorder="1" applyAlignment="1">
      <alignment horizontal="center"/>
    </xf>
    <xf numFmtId="0" fontId="4" fillId="0" borderId="27" xfId="5" applyFont="1" applyBorder="1" applyAlignment="1">
      <alignment horizontal="center"/>
    </xf>
    <xf numFmtId="0" fontId="4" fillId="0" borderId="28" xfId="5" applyFont="1" applyBorder="1" applyAlignment="1">
      <alignment horizontal="center"/>
    </xf>
    <xf numFmtId="0" fontId="4" fillId="7" borderId="29" xfId="5" applyFont="1" applyFill="1" applyBorder="1" applyAlignment="1">
      <alignment horizontal="left" vertical="top"/>
    </xf>
    <xf numFmtId="166" fontId="13" fillId="0" borderId="30" xfId="5" applyNumberFormat="1" applyFont="1" applyBorder="1" applyAlignment="1">
      <alignment horizontal="right" vertical="top"/>
    </xf>
    <xf numFmtId="166" fontId="13" fillId="10" borderId="30" xfId="5" applyNumberFormat="1" applyFont="1" applyFill="1" applyBorder="1" applyAlignment="1">
      <alignment horizontal="right" vertical="top"/>
    </xf>
    <xf numFmtId="166" fontId="13" fillId="0" borderId="31" xfId="5" applyNumberFormat="1" applyFont="1" applyBorder="1" applyAlignment="1">
      <alignment horizontal="right" vertical="top"/>
    </xf>
    <xf numFmtId="166" fontId="13" fillId="0" borderId="32" xfId="5" applyNumberFormat="1" applyFont="1" applyBorder="1" applyAlignment="1">
      <alignment horizontal="right" vertical="top"/>
    </xf>
    <xf numFmtId="0" fontId="4" fillId="7" borderId="33" xfId="5" applyFont="1" applyFill="1" applyBorder="1" applyAlignment="1">
      <alignment horizontal="left" vertical="top"/>
    </xf>
    <xf numFmtId="166" fontId="13" fillId="0" borderId="34" xfId="5" applyNumberFormat="1" applyFont="1" applyBorder="1" applyAlignment="1">
      <alignment horizontal="right" vertical="top"/>
    </xf>
    <xf numFmtId="166" fontId="13" fillId="0" borderId="35" xfId="5" applyNumberFormat="1" applyFont="1" applyBorder="1" applyAlignment="1">
      <alignment horizontal="right" vertical="top"/>
    </xf>
    <xf numFmtId="166" fontId="13" fillId="0" borderId="36" xfId="5" applyNumberFormat="1" applyFont="1" applyBorder="1" applyAlignment="1">
      <alignment horizontal="right" vertical="top"/>
    </xf>
    <xf numFmtId="0" fontId="4" fillId="7" borderId="37" xfId="5" applyFont="1" applyFill="1" applyBorder="1" applyAlignment="1">
      <alignment horizontal="left" vertical="top"/>
    </xf>
    <xf numFmtId="166" fontId="13" fillId="0" borderId="38" xfId="5" applyNumberFormat="1" applyFont="1" applyBorder="1" applyAlignment="1">
      <alignment horizontal="right" vertical="top"/>
    </xf>
    <xf numFmtId="166" fontId="13" fillId="0" borderId="39" xfId="5" applyNumberFormat="1" applyFont="1" applyBorder="1" applyAlignment="1">
      <alignment horizontal="right" vertical="top"/>
    </xf>
    <xf numFmtId="166" fontId="13" fillId="0" borderId="40" xfId="5" applyNumberFormat="1" applyFont="1" applyBorder="1" applyAlignment="1">
      <alignment horizontal="right" vertical="top"/>
    </xf>
    <xf numFmtId="0" fontId="4" fillId="7" borderId="0" xfId="5" applyFont="1" applyFill="1" applyAlignment="1">
      <alignment horizontal="left" vertical="top"/>
    </xf>
    <xf numFmtId="166" fontId="13" fillId="0" borderId="24" xfId="5" applyNumberFormat="1" applyFont="1" applyBorder="1" applyAlignment="1">
      <alignment horizontal="right" vertical="top"/>
    </xf>
    <xf numFmtId="166" fontId="13" fillId="0" borderId="23" xfId="5" applyNumberFormat="1" applyFont="1" applyBorder="1" applyAlignment="1">
      <alignment horizontal="right" vertical="top"/>
    </xf>
    <xf numFmtId="165" fontId="13" fillId="0" borderId="30" xfId="5" applyNumberFormat="1" applyFont="1" applyBorder="1" applyAlignment="1">
      <alignment horizontal="right" vertical="top"/>
    </xf>
    <xf numFmtId="165" fontId="13" fillId="10" borderId="30" xfId="5" applyNumberFormat="1" applyFont="1" applyFill="1" applyBorder="1" applyAlignment="1">
      <alignment horizontal="right" vertical="top"/>
    </xf>
    <xf numFmtId="165" fontId="13" fillId="0" borderId="34" xfId="5" applyNumberFormat="1" applyFont="1" applyBorder="1" applyAlignment="1">
      <alignment horizontal="right" vertical="top"/>
    </xf>
    <xf numFmtId="165" fontId="13" fillId="0" borderId="38" xfId="5" applyNumberFormat="1" applyFont="1" applyBorder="1" applyAlignment="1">
      <alignment horizontal="right" vertical="top"/>
    </xf>
    <xf numFmtId="166" fontId="0" fillId="8" borderId="0" xfId="0" applyNumberFormat="1" applyFill="1"/>
    <xf numFmtId="0" fontId="4" fillId="0" borderId="0" xfId="5" applyFont="1"/>
    <xf numFmtId="0" fontId="4" fillId="0" borderId="0" xfId="5" applyFont="1" applyAlignment="1">
      <alignment horizontal="left" vertical="center"/>
    </xf>
    <xf numFmtId="0" fontId="4" fillId="0" borderId="23" xfId="5" applyFont="1" applyBorder="1" applyAlignment="1">
      <alignment horizontal="left" vertical="center"/>
    </xf>
    <xf numFmtId="0" fontId="4" fillId="0" borderId="23" xfId="5" applyFont="1" applyBorder="1" applyAlignment="1">
      <alignment horizontal="left" vertical="center" wrapText="1"/>
    </xf>
    <xf numFmtId="0" fontId="4" fillId="0" borderId="23" xfId="5" applyFont="1" applyBorder="1" applyAlignment="1">
      <alignment horizontal="center" wrapText="1"/>
    </xf>
    <xf numFmtId="0" fontId="4" fillId="0" borderId="24" xfId="7" applyFont="1" applyBorder="1" applyAlignment="1">
      <alignment horizontal="center" wrapText="1"/>
    </xf>
    <xf numFmtId="0" fontId="4" fillId="0" borderId="23" xfId="7" applyFont="1" applyBorder="1" applyAlignment="1">
      <alignment horizontal="center" wrapText="1"/>
    </xf>
    <xf numFmtId="0" fontId="0" fillId="0" borderId="0" xfId="0" applyAlignment="1">
      <alignment horizontal="left" vertical="center"/>
    </xf>
    <xf numFmtId="167" fontId="0" fillId="6" borderId="0" xfId="0" applyNumberFormat="1" applyFill="1"/>
    <xf numFmtId="164" fontId="12" fillId="0" borderId="0" xfId="6" applyNumberFormat="1"/>
    <xf numFmtId="166" fontId="13" fillId="10" borderId="31" xfId="5" applyNumberFormat="1" applyFont="1" applyFill="1" applyBorder="1" applyAlignment="1">
      <alignment horizontal="right" vertical="top"/>
    </xf>
    <xf numFmtId="166" fontId="13" fillId="10" borderId="35" xfId="5" applyNumberFormat="1" applyFont="1" applyFill="1" applyBorder="1" applyAlignment="1">
      <alignment horizontal="right" vertical="top"/>
    </xf>
    <xf numFmtId="167" fontId="13" fillId="10" borderId="35" xfId="5" applyNumberFormat="1" applyFont="1" applyFill="1" applyBorder="1" applyAlignment="1">
      <alignment horizontal="right" vertical="top"/>
    </xf>
    <xf numFmtId="167" fontId="13" fillId="0" borderId="35" xfId="5" applyNumberFormat="1" applyFont="1" applyBorder="1" applyAlignment="1">
      <alignment horizontal="right" vertical="top"/>
    </xf>
    <xf numFmtId="167" fontId="13" fillId="0" borderId="39" xfId="5" applyNumberFormat="1" applyFont="1" applyBorder="1" applyAlignment="1">
      <alignment horizontal="right" vertical="top"/>
    </xf>
    <xf numFmtId="166" fontId="6" fillId="0" borderId="0" xfId="5" applyNumberFormat="1"/>
    <xf numFmtId="0" fontId="4" fillId="0" borderId="24" xfId="5" applyFont="1" applyBorder="1" applyAlignment="1">
      <alignment horizontal="center" wrapText="1"/>
    </xf>
    <xf numFmtId="0" fontId="14" fillId="0" borderId="24" xfId="8" applyFont="1" applyBorder="1" applyAlignment="1">
      <alignment horizontal="center" wrapText="1"/>
    </xf>
    <xf numFmtId="0" fontId="14" fillId="0" borderId="23" xfId="8" applyFont="1" applyBorder="1" applyAlignment="1">
      <alignment horizontal="center" wrapText="1"/>
    </xf>
    <xf numFmtId="0" fontId="14" fillId="0" borderId="25" xfId="8" applyFont="1" applyBorder="1" applyAlignment="1">
      <alignment horizontal="center" wrapText="1"/>
    </xf>
    <xf numFmtId="0" fontId="12" fillId="0" borderId="0" xfId="8"/>
    <xf numFmtId="0" fontId="14" fillId="0" borderId="27" xfId="8" applyFont="1" applyBorder="1" applyAlignment="1">
      <alignment horizontal="center" wrapText="1"/>
    </xf>
    <xf numFmtId="0" fontId="14" fillId="0" borderId="26" xfId="8" applyFont="1" applyBorder="1" applyAlignment="1">
      <alignment horizontal="center" wrapText="1"/>
    </xf>
    <xf numFmtId="0" fontId="14" fillId="0" borderId="28" xfId="8" applyFont="1" applyBorder="1" applyAlignment="1">
      <alignment horizontal="center" wrapText="1"/>
    </xf>
    <xf numFmtId="0" fontId="14" fillId="7" borderId="29" xfId="8" applyFont="1" applyFill="1" applyBorder="1" applyAlignment="1">
      <alignment horizontal="left" vertical="top" wrapText="1"/>
    </xf>
    <xf numFmtId="166" fontId="15" fillId="0" borderId="31" xfId="8" applyNumberFormat="1" applyFont="1" applyBorder="1" applyAlignment="1">
      <alignment horizontal="right" vertical="top"/>
    </xf>
    <xf numFmtId="166" fontId="15" fillId="0" borderId="30" xfId="8" applyNumberFormat="1" applyFont="1" applyBorder="1" applyAlignment="1">
      <alignment horizontal="right" vertical="top"/>
    </xf>
    <xf numFmtId="166" fontId="15" fillId="0" borderId="32" xfId="8" applyNumberFormat="1" applyFont="1" applyBorder="1" applyAlignment="1">
      <alignment horizontal="right" vertical="top"/>
    </xf>
    <xf numFmtId="164" fontId="12" fillId="11" borderId="0" xfId="8" applyNumberFormat="1" applyFill="1"/>
    <xf numFmtId="0" fontId="14" fillId="7" borderId="33" xfId="8" applyFont="1" applyFill="1" applyBorder="1" applyAlignment="1">
      <alignment horizontal="left" vertical="top" wrapText="1"/>
    </xf>
    <xf numFmtId="166" fontId="15" fillId="0" borderId="35" xfId="8" applyNumberFormat="1" applyFont="1" applyBorder="1" applyAlignment="1">
      <alignment horizontal="right" vertical="top"/>
    </xf>
    <xf numFmtId="166" fontId="15" fillId="0" borderId="34" xfId="8" applyNumberFormat="1" applyFont="1" applyBorder="1" applyAlignment="1">
      <alignment horizontal="right" vertical="top"/>
    </xf>
    <xf numFmtId="166" fontId="15" fillId="0" borderId="36" xfId="8" applyNumberFormat="1" applyFont="1" applyBorder="1" applyAlignment="1">
      <alignment horizontal="right" vertical="top"/>
    </xf>
    <xf numFmtId="164" fontId="12" fillId="0" borderId="0" xfId="8" applyNumberFormat="1"/>
    <xf numFmtId="0" fontId="14" fillId="7" borderId="37" xfId="8" applyFont="1" applyFill="1" applyBorder="1" applyAlignment="1">
      <alignment horizontal="left" vertical="top" wrapText="1"/>
    </xf>
    <xf numFmtId="166" fontId="15" fillId="0" borderId="39" xfId="8" applyNumberFormat="1" applyFont="1" applyBorder="1" applyAlignment="1">
      <alignment horizontal="right" vertical="top"/>
    </xf>
    <xf numFmtId="166" fontId="15" fillId="0" borderId="38" xfId="8" applyNumberFormat="1" applyFont="1" applyBorder="1" applyAlignment="1">
      <alignment horizontal="right" vertical="top"/>
    </xf>
    <xf numFmtId="166" fontId="15" fillId="0" borderId="40" xfId="8" applyNumberFormat="1" applyFont="1" applyBorder="1" applyAlignment="1">
      <alignment horizontal="right" vertical="top"/>
    </xf>
    <xf numFmtId="166" fontId="5" fillId="8" borderId="0" xfId="0" applyNumberFormat="1" applyFont="1" applyFill="1"/>
    <xf numFmtId="0" fontId="14" fillId="0" borderId="24" xfId="9" applyFont="1" applyBorder="1" applyAlignment="1">
      <alignment horizontal="center" wrapText="1"/>
    </xf>
    <xf numFmtId="0" fontId="14" fillId="0" borderId="23" xfId="9" applyFont="1" applyBorder="1" applyAlignment="1">
      <alignment horizontal="center" wrapText="1"/>
    </xf>
    <xf numFmtId="0" fontId="14" fillId="0" borderId="25" xfId="9" applyFont="1" applyBorder="1" applyAlignment="1">
      <alignment horizontal="center" wrapText="1"/>
    </xf>
    <xf numFmtId="164" fontId="0" fillId="11" borderId="0" xfId="0" applyNumberFormat="1" applyFill="1"/>
    <xf numFmtId="0" fontId="4" fillId="0" borderId="24" xfId="10" applyFont="1" applyBorder="1" applyAlignment="1">
      <alignment horizontal="center"/>
    </xf>
    <xf numFmtId="0" fontId="4" fillId="0" borderId="23" xfId="10" applyFont="1" applyBorder="1" applyAlignment="1">
      <alignment horizontal="center"/>
    </xf>
    <xf numFmtId="0" fontId="4" fillId="0" borderId="25" xfId="10" applyFont="1" applyBorder="1" applyAlignment="1">
      <alignment horizontal="center"/>
    </xf>
    <xf numFmtId="0" fontId="6" fillId="0" borderId="0" xfId="10"/>
    <xf numFmtId="0" fontId="4" fillId="0" borderId="27" xfId="10" applyFont="1" applyBorder="1" applyAlignment="1">
      <alignment horizontal="center"/>
    </xf>
    <xf numFmtId="0" fontId="4" fillId="0" borderId="26" xfId="10" applyFont="1" applyBorder="1" applyAlignment="1">
      <alignment horizontal="center"/>
    </xf>
    <xf numFmtId="0" fontId="4" fillId="0" borderId="28" xfId="10" applyFont="1" applyBorder="1" applyAlignment="1">
      <alignment horizontal="center"/>
    </xf>
    <xf numFmtId="0" fontId="4" fillId="7" borderId="29" xfId="10" applyFont="1" applyFill="1" applyBorder="1" applyAlignment="1">
      <alignment horizontal="left" vertical="top"/>
    </xf>
    <xf numFmtId="166" fontId="13" fillId="0" borderId="31" xfId="10" applyNumberFormat="1" applyFont="1" applyBorder="1" applyAlignment="1">
      <alignment horizontal="right" vertical="top"/>
    </xf>
    <xf numFmtId="166" fontId="13" fillId="0" borderId="30" xfId="10" applyNumberFormat="1" applyFont="1" applyBorder="1" applyAlignment="1">
      <alignment horizontal="right" vertical="top"/>
    </xf>
    <xf numFmtId="166" fontId="13" fillId="0" borderId="32" xfId="10" applyNumberFormat="1" applyFont="1" applyBorder="1" applyAlignment="1">
      <alignment horizontal="right" vertical="top"/>
    </xf>
    <xf numFmtId="166" fontId="6" fillId="0" borderId="0" xfId="10" applyNumberFormat="1"/>
    <xf numFmtId="0" fontId="4" fillId="7" borderId="33" xfId="10" applyFont="1" applyFill="1" applyBorder="1" applyAlignment="1">
      <alignment horizontal="left" vertical="top"/>
    </xf>
    <xf numFmtId="166" fontId="13" fillId="0" borderId="35" xfId="10" applyNumberFormat="1" applyFont="1" applyBorder="1" applyAlignment="1">
      <alignment horizontal="right" vertical="top"/>
    </xf>
    <xf numFmtId="166" fontId="13" fillId="0" borderId="34" xfId="10" applyNumberFormat="1" applyFont="1" applyBorder="1" applyAlignment="1">
      <alignment horizontal="right" vertical="top"/>
    </xf>
    <xf numFmtId="166" fontId="13" fillId="0" borderId="36" xfId="10" applyNumberFormat="1" applyFont="1" applyBorder="1" applyAlignment="1">
      <alignment horizontal="right" vertical="top"/>
    </xf>
    <xf numFmtId="0" fontId="4" fillId="7" borderId="37" xfId="10" applyFont="1" applyFill="1" applyBorder="1" applyAlignment="1">
      <alignment horizontal="left" vertical="top"/>
    </xf>
    <xf numFmtId="166" fontId="13" fillId="0" borderId="39" xfId="10" applyNumberFormat="1" applyFont="1" applyBorder="1" applyAlignment="1">
      <alignment horizontal="right" vertical="top"/>
    </xf>
    <xf numFmtId="166" fontId="13" fillId="0" borderId="38" xfId="10" applyNumberFormat="1" applyFont="1" applyBorder="1" applyAlignment="1">
      <alignment horizontal="right" vertical="top"/>
    </xf>
    <xf numFmtId="166" fontId="13" fillId="0" borderId="40" xfId="10" applyNumberFormat="1" applyFont="1" applyBorder="1" applyAlignment="1">
      <alignment horizontal="right" vertical="top"/>
    </xf>
    <xf numFmtId="166" fontId="6" fillId="8" borderId="0" xfId="10" applyNumberFormat="1" applyFill="1"/>
    <xf numFmtId="0" fontId="4" fillId="0" borderId="0" xfId="10" applyFont="1" applyAlignment="1">
      <alignment horizontal="left" vertical="top"/>
    </xf>
    <xf numFmtId="166" fontId="13" fillId="0" borderId="0" xfId="10" applyNumberFormat="1" applyFont="1" applyAlignment="1">
      <alignment horizontal="right" vertical="top"/>
    </xf>
    <xf numFmtId="0" fontId="4" fillId="0" borderId="0" xfId="10" applyFont="1" applyAlignment="1">
      <alignment wrapText="1"/>
    </xf>
    <xf numFmtId="0" fontId="4" fillId="0" borderId="0" xfId="10" applyFont="1" applyAlignment="1">
      <alignment vertical="center" wrapText="1"/>
    </xf>
    <xf numFmtId="0" fontId="16" fillId="8" borderId="41" xfId="0" applyFont="1" applyFill="1" applyBorder="1" applyAlignment="1">
      <alignment vertical="center"/>
    </xf>
    <xf numFmtId="0" fontId="16" fillId="11" borderId="41" xfId="0" applyFont="1" applyFill="1" applyBorder="1" applyAlignment="1">
      <alignment vertical="center" wrapText="1"/>
    </xf>
    <xf numFmtId="0" fontId="17" fillId="0" borderId="41" xfId="0" applyFont="1" applyBorder="1" applyAlignment="1">
      <alignment vertical="center"/>
    </xf>
    <xf numFmtId="0" fontId="17" fillId="0" borderId="41" xfId="0" applyFont="1" applyBorder="1" applyAlignment="1">
      <alignment vertical="center" wrapText="1"/>
    </xf>
    <xf numFmtId="0" fontId="4" fillId="8" borderId="0" xfId="10" applyFont="1" applyFill="1" applyAlignment="1">
      <alignment vertical="center" wrapText="1"/>
    </xf>
    <xf numFmtId="0" fontId="4" fillId="11" borderId="0" xfId="10" applyFont="1" applyFill="1" applyAlignment="1">
      <alignment vertical="center" wrapText="1"/>
    </xf>
    <xf numFmtId="0" fontId="17" fillId="0" borderId="42" xfId="0" applyFont="1" applyBorder="1" applyAlignment="1">
      <alignment vertical="center"/>
    </xf>
    <xf numFmtId="0" fontId="0" fillId="0" borderId="42" xfId="0" applyBorder="1" applyAlignment="1">
      <alignment wrapText="1"/>
    </xf>
    <xf numFmtId="0" fontId="17" fillId="0" borderId="43" xfId="0" applyFont="1" applyBorder="1" applyAlignment="1">
      <alignment vertical="center"/>
    </xf>
    <xf numFmtId="0" fontId="17" fillId="0" borderId="0" xfId="0" applyFont="1" applyAlignment="1">
      <alignment vertical="center" wrapText="1"/>
    </xf>
    <xf numFmtId="0" fontId="14" fillId="0" borderId="24" xfId="11" applyFont="1" applyBorder="1" applyAlignment="1">
      <alignment horizontal="center" wrapText="1"/>
    </xf>
    <xf numFmtId="0" fontId="14" fillId="0" borderId="23" xfId="11" applyFont="1" applyBorder="1" applyAlignment="1">
      <alignment horizontal="center" wrapText="1"/>
    </xf>
    <xf numFmtId="0" fontId="14" fillId="0" borderId="25" xfId="11" applyFont="1" applyBorder="1" applyAlignment="1">
      <alignment horizontal="center" wrapText="1"/>
    </xf>
    <xf numFmtId="0" fontId="12" fillId="0" borderId="0" xfId="11"/>
    <xf numFmtId="0" fontId="14" fillId="0" borderId="27" xfId="11" applyFont="1" applyBorder="1" applyAlignment="1">
      <alignment horizontal="center" wrapText="1"/>
    </xf>
    <xf numFmtId="0" fontId="14" fillId="0" borderId="26" xfId="11" applyFont="1" applyBorder="1" applyAlignment="1">
      <alignment horizontal="center" wrapText="1"/>
    </xf>
    <xf numFmtId="0" fontId="14" fillId="0" borderId="28" xfId="11" applyFont="1" applyBorder="1" applyAlignment="1">
      <alignment horizontal="center" wrapText="1"/>
    </xf>
    <xf numFmtId="0" fontId="14" fillId="7" borderId="29" xfId="11" applyFont="1" applyFill="1" applyBorder="1" applyAlignment="1">
      <alignment horizontal="left" vertical="top" wrapText="1"/>
    </xf>
    <xf numFmtId="166" fontId="15" fillId="0" borderId="31" xfId="11" applyNumberFormat="1" applyFont="1" applyBorder="1" applyAlignment="1">
      <alignment horizontal="right" vertical="top"/>
    </xf>
    <xf numFmtId="166" fontId="15" fillId="0" borderId="30" xfId="11" applyNumberFormat="1" applyFont="1" applyBorder="1" applyAlignment="1">
      <alignment horizontal="right" vertical="top"/>
    </xf>
    <xf numFmtId="166" fontId="15" fillId="0" borderId="32" xfId="11" applyNumberFormat="1" applyFont="1" applyBorder="1" applyAlignment="1">
      <alignment horizontal="right" vertical="top"/>
    </xf>
    <xf numFmtId="0" fontId="14" fillId="7" borderId="33" xfId="11" applyFont="1" applyFill="1" applyBorder="1" applyAlignment="1">
      <alignment horizontal="left" vertical="top" wrapText="1"/>
    </xf>
    <xf numFmtId="166" fontId="15" fillId="0" borderId="35" xfId="11" applyNumberFormat="1" applyFont="1" applyBorder="1" applyAlignment="1">
      <alignment horizontal="right" vertical="top"/>
    </xf>
    <xf numFmtId="166" fontId="15" fillId="0" borderId="34" xfId="11" applyNumberFormat="1" applyFont="1" applyBorder="1" applyAlignment="1">
      <alignment horizontal="right" vertical="top"/>
    </xf>
    <xf numFmtId="166" fontId="15" fillId="0" borderId="36" xfId="11" applyNumberFormat="1" applyFont="1" applyBorder="1" applyAlignment="1">
      <alignment horizontal="right" vertical="top"/>
    </xf>
    <xf numFmtId="0" fontId="14" fillId="7" borderId="37" xfId="11" applyFont="1" applyFill="1" applyBorder="1" applyAlignment="1">
      <alignment horizontal="left" vertical="top" wrapText="1"/>
    </xf>
    <xf numFmtId="166" fontId="15" fillId="0" borderId="39" xfId="11" applyNumberFormat="1" applyFont="1" applyBorder="1" applyAlignment="1">
      <alignment horizontal="right" vertical="top"/>
    </xf>
    <xf numFmtId="166" fontId="15" fillId="0" borderId="38" xfId="11" applyNumberFormat="1" applyFont="1" applyBorder="1" applyAlignment="1">
      <alignment horizontal="right" vertical="top"/>
    </xf>
    <xf numFmtId="166" fontId="15" fillId="0" borderId="40" xfId="11" applyNumberFormat="1" applyFont="1" applyBorder="1" applyAlignment="1">
      <alignment horizontal="right" vertical="top"/>
    </xf>
    <xf numFmtId="164" fontId="0" fillId="13" borderId="0" xfId="0" applyNumberFormat="1" applyFill="1"/>
    <xf numFmtId="164" fontId="10" fillId="0" borderId="18" xfId="0" applyNumberFormat="1" applyFont="1" applyBorder="1" applyAlignment="1">
      <alignment horizontal="right" vertical="center"/>
    </xf>
    <xf numFmtId="0" fontId="7" fillId="0" borderId="0" xfId="3" applyFont="1" applyAlignment="1">
      <alignment horizontal="center" vertical="center"/>
    </xf>
    <xf numFmtId="0" fontId="8" fillId="6" borderId="4" xfId="3" applyFont="1" applyFill="1" applyBorder="1" applyAlignment="1">
      <alignment horizontal="left"/>
    </xf>
    <xf numFmtId="0" fontId="8" fillId="7" borderId="8" xfId="3" applyFont="1" applyFill="1" applyBorder="1" applyAlignment="1">
      <alignment horizontal="left" vertical="top"/>
    </xf>
    <xf numFmtId="0" fontId="8" fillId="7" borderId="12" xfId="3" applyFont="1" applyFill="1" applyBorder="1" applyAlignment="1">
      <alignment horizontal="left" vertical="top"/>
    </xf>
    <xf numFmtId="0" fontId="4" fillId="5" borderId="0" xfId="5" applyFont="1" applyFill="1" applyAlignment="1">
      <alignment horizontal="left"/>
    </xf>
    <xf numFmtId="0" fontId="4" fillId="5" borderId="4" xfId="5" applyFont="1" applyFill="1" applyBorder="1" applyAlignment="1">
      <alignment horizontal="left"/>
    </xf>
    <xf numFmtId="0" fontId="4" fillId="8" borderId="23" xfId="5" applyFont="1" applyFill="1" applyBorder="1" applyAlignment="1">
      <alignment horizontal="center"/>
    </xf>
    <xf numFmtId="0" fontId="4" fillId="8" borderId="24" xfId="5" applyFont="1" applyFill="1" applyBorder="1" applyAlignment="1">
      <alignment horizontal="center"/>
    </xf>
    <xf numFmtId="0" fontId="4" fillId="8" borderId="25" xfId="5" applyFont="1" applyFill="1" applyBorder="1" applyAlignment="1">
      <alignment horizontal="center"/>
    </xf>
    <xf numFmtId="0" fontId="4" fillId="0" borderId="23" xfId="5" applyFont="1" applyBorder="1" applyAlignment="1">
      <alignment horizontal="center"/>
    </xf>
    <xf numFmtId="0" fontId="4" fillId="0" borderId="24" xfId="5" applyFont="1" applyBorder="1" applyAlignment="1">
      <alignment horizontal="center"/>
    </xf>
    <xf numFmtId="0" fontId="4" fillId="0" borderId="25" xfId="5" applyFont="1" applyBorder="1" applyAlignment="1">
      <alignment horizontal="center"/>
    </xf>
    <xf numFmtId="0" fontId="4" fillId="7" borderId="29" xfId="5" applyFont="1" applyFill="1" applyBorder="1" applyAlignment="1">
      <alignment horizontal="left" vertical="top"/>
    </xf>
    <xf numFmtId="0" fontId="4" fillId="7" borderId="33" xfId="5" applyFont="1" applyFill="1" applyBorder="1" applyAlignment="1">
      <alignment horizontal="left" vertical="top"/>
    </xf>
    <xf numFmtId="0" fontId="4" fillId="7" borderId="37" xfId="5" applyFont="1" applyFill="1" applyBorder="1" applyAlignment="1">
      <alignment horizontal="left" vertical="top"/>
    </xf>
    <xf numFmtId="0" fontId="0" fillId="8" borderId="0" xfId="0" applyFill="1" applyAlignment="1">
      <alignment horizontal="center"/>
    </xf>
    <xf numFmtId="0" fontId="4" fillId="8" borderId="23" xfId="5" applyFont="1" applyFill="1" applyBorder="1" applyAlignment="1">
      <alignment horizontal="left" vertical="center"/>
    </xf>
    <xf numFmtId="0" fontId="4" fillId="8" borderId="0" xfId="5" applyFont="1" applyFill="1" applyAlignment="1">
      <alignment horizontal="center"/>
    </xf>
    <xf numFmtId="0" fontId="4" fillId="10" borderId="0" xfId="5" applyFont="1" applyFill="1" applyAlignment="1">
      <alignment horizontal="left"/>
    </xf>
    <xf numFmtId="0" fontId="4" fillId="10" borderId="4" xfId="5" applyFont="1" applyFill="1" applyBorder="1" applyAlignment="1">
      <alignment horizontal="left"/>
    </xf>
    <xf numFmtId="0" fontId="4" fillId="0" borderId="0" xfId="5" applyFont="1" applyAlignment="1">
      <alignment horizontal="left"/>
    </xf>
    <xf numFmtId="0" fontId="4" fillId="0" borderId="4" xfId="5" applyFont="1" applyBorder="1" applyAlignment="1">
      <alignment horizontal="left"/>
    </xf>
    <xf numFmtId="0" fontId="0" fillId="0" borderId="0" xfId="0" applyAlignment="1">
      <alignment horizontal="center"/>
    </xf>
    <xf numFmtId="0" fontId="14" fillId="0" borderId="24" xfId="9" applyFont="1" applyBorder="1" applyAlignment="1">
      <alignment horizontal="center" wrapText="1"/>
    </xf>
    <xf numFmtId="0" fontId="14" fillId="0" borderId="23" xfId="9" applyFont="1" applyBorder="1" applyAlignment="1">
      <alignment horizontal="center" wrapText="1"/>
    </xf>
    <xf numFmtId="0" fontId="14" fillId="0" borderId="25" xfId="9" applyFont="1" applyBorder="1" applyAlignment="1">
      <alignment horizontal="center" wrapText="1"/>
    </xf>
    <xf numFmtId="0" fontId="14" fillId="5" borderId="0" xfId="8" applyFont="1" applyFill="1" applyAlignment="1">
      <alignment horizontal="left" wrapText="1"/>
    </xf>
    <xf numFmtId="0" fontId="14" fillId="5" borderId="4" xfId="8" applyFont="1" applyFill="1" applyBorder="1" applyAlignment="1">
      <alignment horizontal="left" wrapText="1"/>
    </xf>
    <xf numFmtId="0" fontId="14" fillId="0" borderId="24" xfId="8" applyFont="1" applyBorder="1" applyAlignment="1">
      <alignment horizontal="center" wrapText="1"/>
    </xf>
    <xf numFmtId="0" fontId="14" fillId="0" borderId="23" xfId="8" applyFont="1" applyBorder="1" applyAlignment="1">
      <alignment horizontal="center" wrapText="1"/>
    </xf>
    <xf numFmtId="0" fontId="14" fillId="0" borderId="25" xfId="8" applyFont="1" applyBorder="1" applyAlignment="1">
      <alignment horizontal="center" wrapText="1"/>
    </xf>
    <xf numFmtId="0" fontId="14" fillId="10" borderId="0" xfId="8" applyFont="1" applyFill="1" applyAlignment="1">
      <alignment horizontal="left" wrapText="1"/>
    </xf>
    <xf numFmtId="0" fontId="14" fillId="10" borderId="4" xfId="8" applyFont="1" applyFill="1" applyBorder="1" applyAlignment="1">
      <alignment horizontal="left" wrapText="1"/>
    </xf>
    <xf numFmtId="0" fontId="14" fillId="7" borderId="29" xfId="8" applyFont="1" applyFill="1" applyBorder="1" applyAlignment="1">
      <alignment horizontal="left" vertical="top" wrapText="1"/>
    </xf>
    <xf numFmtId="0" fontId="14" fillId="7" borderId="33" xfId="8" applyFont="1" applyFill="1" applyBorder="1" applyAlignment="1">
      <alignment horizontal="left" vertical="top" wrapText="1"/>
    </xf>
    <xf numFmtId="0" fontId="14" fillId="7" borderId="37" xfId="8" applyFont="1" applyFill="1" applyBorder="1" applyAlignment="1">
      <alignment horizontal="left" vertical="top" wrapText="1"/>
    </xf>
    <xf numFmtId="0" fontId="4" fillId="7" borderId="29" xfId="10" applyFont="1" applyFill="1" applyBorder="1" applyAlignment="1">
      <alignment horizontal="left" vertical="top"/>
    </xf>
    <xf numFmtId="0" fontId="4" fillId="7" borderId="33" xfId="10" applyFont="1" applyFill="1" applyBorder="1" applyAlignment="1">
      <alignment horizontal="left" vertical="top"/>
    </xf>
    <xf numFmtId="0" fontId="4" fillId="7" borderId="37" xfId="10" applyFont="1" applyFill="1" applyBorder="1" applyAlignment="1">
      <alignment horizontal="left" vertical="top"/>
    </xf>
    <xf numFmtId="0" fontId="4" fillId="10" borderId="0" xfId="10" applyFont="1" applyFill="1" applyAlignment="1">
      <alignment horizontal="left"/>
    </xf>
    <xf numFmtId="0" fontId="4" fillId="10" borderId="4" xfId="10" applyFont="1" applyFill="1" applyBorder="1" applyAlignment="1">
      <alignment horizontal="left"/>
    </xf>
    <xf numFmtId="0" fontId="4" fillId="0" borderId="24" xfId="10" applyFont="1" applyBorder="1" applyAlignment="1">
      <alignment horizontal="center"/>
    </xf>
    <xf numFmtId="0" fontId="4" fillId="0" borderId="23" xfId="10" applyFont="1" applyBorder="1" applyAlignment="1">
      <alignment horizontal="center"/>
    </xf>
    <xf numFmtId="0" fontId="4" fillId="0" borderId="25" xfId="10" applyFont="1" applyBorder="1" applyAlignment="1">
      <alignment horizontal="center"/>
    </xf>
    <xf numFmtId="0" fontId="4" fillId="5" borderId="0" xfId="10" applyFont="1" applyFill="1" applyAlignment="1">
      <alignment horizontal="left"/>
    </xf>
    <xf numFmtId="0" fontId="4" fillId="5" borderId="4" xfId="10" applyFont="1" applyFill="1" applyBorder="1" applyAlignment="1">
      <alignment horizontal="left"/>
    </xf>
    <xf numFmtId="0" fontId="14" fillId="0" borderId="23" xfId="11" applyFont="1" applyBorder="1" applyAlignment="1">
      <alignment horizontal="center" wrapText="1"/>
    </xf>
    <xf numFmtId="0" fontId="14" fillId="0" borderId="25" xfId="11" applyFont="1" applyBorder="1" applyAlignment="1">
      <alignment horizontal="center" wrapText="1"/>
    </xf>
    <xf numFmtId="0" fontId="14" fillId="7" borderId="29" xfId="11" applyFont="1" applyFill="1" applyBorder="1" applyAlignment="1">
      <alignment horizontal="left" vertical="top" wrapText="1"/>
    </xf>
    <xf numFmtId="0" fontId="14" fillId="7" borderId="33" xfId="11" applyFont="1" applyFill="1" applyBorder="1" applyAlignment="1">
      <alignment horizontal="left" vertical="top" wrapText="1"/>
    </xf>
    <xf numFmtId="0" fontId="14" fillId="7" borderId="37" xfId="11" applyFont="1" applyFill="1" applyBorder="1" applyAlignment="1">
      <alignment horizontal="left" vertical="top" wrapText="1"/>
    </xf>
    <xf numFmtId="0" fontId="14" fillId="10" borderId="0" xfId="11" applyFont="1" applyFill="1" applyAlignment="1">
      <alignment horizontal="left" wrapText="1"/>
    </xf>
    <xf numFmtId="0" fontId="14" fillId="10" borderId="4" xfId="11" applyFont="1" applyFill="1" applyBorder="1" applyAlignment="1">
      <alignment horizontal="left" wrapText="1"/>
    </xf>
    <xf numFmtId="0" fontId="14" fillId="0" borderId="24" xfId="11" applyFont="1" applyBorder="1" applyAlignment="1">
      <alignment horizontal="center" wrapText="1"/>
    </xf>
    <xf numFmtId="0" fontId="14" fillId="5" borderId="0" xfId="11" applyFont="1" applyFill="1" applyAlignment="1">
      <alignment horizontal="left" wrapText="1"/>
    </xf>
    <xf numFmtId="0" fontId="14" fillId="5" borderId="4" xfId="11" applyFont="1" applyFill="1" applyBorder="1" applyAlignment="1">
      <alignment horizontal="left" wrapText="1"/>
    </xf>
    <xf numFmtId="0" fontId="0" fillId="12" borderId="0" xfId="0" applyFill="1" applyAlignment="1">
      <alignment horizontal="center"/>
    </xf>
    <xf numFmtId="166" fontId="0" fillId="8" borderId="0" xfId="0" applyNumberFormat="1" applyFill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/>
  </cellXfs>
  <cellStyles count="12">
    <cellStyle name="Migliaia" xfId="2" builtinId="3"/>
    <cellStyle name="Migliaia 2" xfId="1" xr:uid="{06D68F5E-8B6A-4882-A645-3CA5E4026CFF}"/>
    <cellStyle name="Normale" xfId="0" builtinId="0"/>
    <cellStyle name="Normale_Foglio1" xfId="4" xr:uid="{5781B3C3-EBE4-4E41-AA3A-C57A7883B7B2}"/>
    <cellStyle name="Normale_Foglio1 2" xfId="9" xr:uid="{CBD58657-0FB3-4351-951B-00446BB72C15}"/>
    <cellStyle name="Normale_Foglio1_1" xfId="3" xr:uid="{8CEEE4A9-A27A-45CE-BACE-121305CBE312}"/>
    <cellStyle name="Normale_Foglio11" xfId="10" xr:uid="{CAA18A41-3D86-43B5-B61F-92696F807115}"/>
    <cellStyle name="Normale_Foglio4" xfId="7" xr:uid="{0EFDBE80-0A5C-4999-8DC4-9843CC449CF8}"/>
    <cellStyle name="Normale_Foglio6" xfId="11" xr:uid="{4ECC32AE-023C-47E5-969B-D4546CD80629}"/>
    <cellStyle name="Normale_Foglio7" xfId="5" xr:uid="{95FD075B-2348-4F42-A72D-FD6FB5B40B30}"/>
    <cellStyle name="Normale_Foglio7_1" xfId="8" xr:uid="{2BA35964-17F6-43C6-A2A0-A3F9EB71C706}"/>
    <cellStyle name="Normale_Si 2" xfId="6" xr:uid="{91A8A583-0A90-490B-A3AB-A29AB8A6C59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 3,1'!$C$13</c:f>
              <c:strCache>
                <c:ptCount val="1"/>
                <c:pt idx="0">
                  <c:v> Fino a 5.000 abitanti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 3,1'!$D$11:$G$12</c:f>
              <c:multiLvlStrCache>
                <c:ptCount val="4"/>
                <c:lvl>
                  <c:pt idx="0">
                    <c:v>Disoccupati</c:v>
                  </c:pt>
                  <c:pt idx="1">
                    <c:v>Inoccupati</c:v>
                  </c:pt>
                  <c:pt idx="2">
                    <c:v>Disoccupati</c:v>
                  </c:pt>
                  <c:pt idx="3">
                    <c:v>Inoccupati</c:v>
                  </c:pt>
                </c:lvl>
                <c:lvl>
                  <c:pt idx="0">
                    <c:v>2011</c:v>
                  </c:pt>
                  <c:pt idx="2">
                    <c:v>2022</c:v>
                  </c:pt>
                </c:lvl>
              </c:multiLvlStrCache>
            </c:multiLvlStrRef>
          </c:cat>
          <c:val>
            <c:numRef>
              <c:f>'Fig 3,1'!$D$13:$G$13</c:f>
              <c:numCache>
                <c:formatCode>0.0</c:formatCode>
                <c:ptCount val="4"/>
                <c:pt idx="0">
                  <c:v>15.6390119152029</c:v>
                </c:pt>
                <c:pt idx="1">
                  <c:v>16.033659105717945</c:v>
                </c:pt>
                <c:pt idx="2">
                  <c:v>20.064334679581723</c:v>
                </c:pt>
                <c:pt idx="3">
                  <c:v>20.869399190941756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13-4020-9F0A-84C550CDBE6B}"/>
            </c:ext>
          </c:extLst>
        </c:ser>
        <c:ser>
          <c:idx val="1"/>
          <c:order val="1"/>
          <c:tx>
            <c:strRef>
              <c:f>'Fig 3,1'!$C$14</c:f>
              <c:strCache>
                <c:ptCount val="1"/>
                <c:pt idx="0">
                  <c:v> Da 5.001 a 250.000 abitanti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 3,1'!$D$11:$G$12</c:f>
              <c:multiLvlStrCache>
                <c:ptCount val="4"/>
                <c:lvl>
                  <c:pt idx="0">
                    <c:v>Disoccupati</c:v>
                  </c:pt>
                  <c:pt idx="1">
                    <c:v>Inoccupati</c:v>
                  </c:pt>
                  <c:pt idx="2">
                    <c:v>Disoccupati</c:v>
                  </c:pt>
                  <c:pt idx="3">
                    <c:v>Inoccupati</c:v>
                  </c:pt>
                </c:lvl>
                <c:lvl>
                  <c:pt idx="0">
                    <c:v>2011</c:v>
                  </c:pt>
                  <c:pt idx="2">
                    <c:v>2022</c:v>
                  </c:pt>
                </c:lvl>
              </c:multiLvlStrCache>
            </c:multiLvlStrRef>
          </c:cat>
          <c:val>
            <c:numRef>
              <c:f>'Fig 3,1'!$D$14:$G$14</c:f>
              <c:numCache>
                <c:formatCode>0.0</c:formatCode>
                <c:ptCount val="4"/>
                <c:pt idx="0">
                  <c:v>64.726415723273902</c:v>
                </c:pt>
                <c:pt idx="1">
                  <c:v>66.747703715051017</c:v>
                </c:pt>
                <c:pt idx="2">
                  <c:v>64.495297224936394</c:v>
                </c:pt>
                <c:pt idx="3">
                  <c:v>63.248954331950713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E13-4020-9F0A-84C550CDBE6B}"/>
            </c:ext>
          </c:extLst>
        </c:ser>
        <c:ser>
          <c:idx val="2"/>
          <c:order val="2"/>
          <c:tx>
            <c:strRef>
              <c:f>'Fig 3,1'!$C$15</c:f>
              <c:strCache>
                <c:ptCount val="1"/>
                <c:pt idx="0">
                  <c:v> Oltre 250.000 abitanti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 3,1'!$D$11:$G$12</c:f>
              <c:multiLvlStrCache>
                <c:ptCount val="4"/>
                <c:lvl>
                  <c:pt idx="0">
                    <c:v>Disoccupati</c:v>
                  </c:pt>
                  <c:pt idx="1">
                    <c:v>Inoccupati</c:v>
                  </c:pt>
                  <c:pt idx="2">
                    <c:v>Disoccupati</c:v>
                  </c:pt>
                  <c:pt idx="3">
                    <c:v>Inoccupati</c:v>
                  </c:pt>
                </c:lvl>
                <c:lvl>
                  <c:pt idx="0">
                    <c:v>2011</c:v>
                  </c:pt>
                  <c:pt idx="2">
                    <c:v>2022</c:v>
                  </c:pt>
                </c:lvl>
              </c:multiLvlStrCache>
            </c:multiLvlStrRef>
          </c:cat>
          <c:val>
            <c:numRef>
              <c:f>'Fig 3,1'!$D$15:$G$15</c:f>
              <c:numCache>
                <c:formatCode>0.0</c:formatCode>
                <c:ptCount val="4"/>
                <c:pt idx="0">
                  <c:v>19.634572361523194</c:v>
                </c:pt>
                <c:pt idx="1">
                  <c:v>17.218637179231045</c:v>
                </c:pt>
                <c:pt idx="2">
                  <c:v>15.440368095481876</c:v>
                </c:pt>
                <c:pt idx="3">
                  <c:v>15.88164647710753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E13-4020-9F0A-84C550CDBE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59499480"/>
        <c:axId val="785135304"/>
      </c:barChart>
      <c:catAx>
        <c:axId val="559499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85135304"/>
        <c:crosses val="autoZero"/>
        <c:auto val="1"/>
        <c:lblAlgn val="ctr"/>
        <c:lblOffset val="100"/>
        <c:noMultiLvlLbl val="0"/>
      </c:catAx>
      <c:valAx>
        <c:axId val="785135304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crossAx val="559499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5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'fig 3.10'!$H$2</c:f>
              <c:strCache>
                <c:ptCount val="1"/>
                <c:pt idx="0">
                  <c:v>Nord-Ovest</c:v>
                </c:pt>
              </c:strCache>
            </c:strRef>
          </c:tx>
          <c:spPr>
            <a:solidFill>
              <a:schemeClr val="accent1">
                <a:shade val="58000"/>
              </a:schemeClr>
            </a:solidFill>
            <a:ln>
              <a:solidFill>
                <a:schemeClr val="tx1">
                  <a:lumMod val="50000"/>
                  <a:lumOff val="50000"/>
                </a:schemeClr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3.10'!$A$3:$A$8</c:f>
              <c:strCache>
                <c:ptCount val="6"/>
                <c:pt idx="0">
                  <c:v>Centri per l'impiego</c:v>
                </c:pt>
                <c:pt idx="1">
                  <c:v>Agenzia di somministrazione di lavoro</c:v>
                </c:pt>
                <c:pt idx="2">
                  <c:v>Società di ricerca e selezione del personale</c:v>
                </c:pt>
                <c:pt idx="3">
                  <c:v>Sindacati o organizzazioni datoriali</c:v>
                </c:pt>
                <c:pt idx="4">
                  <c:v>Consulenti del lavoro</c:v>
                </c:pt>
                <c:pt idx="5">
                  <c:v>Job center universitari/scolastici</c:v>
                </c:pt>
              </c:strCache>
            </c:strRef>
          </c:cat>
          <c:val>
            <c:numRef>
              <c:f>'fig 3.10'!$H$3:$H$8</c:f>
              <c:numCache>
                <c:formatCode>###0.0</c:formatCode>
                <c:ptCount val="6"/>
                <c:pt idx="0">
                  <c:v>73.131000436505801</c:v>
                </c:pt>
                <c:pt idx="1">
                  <c:v>86.680210158513887</c:v>
                </c:pt>
                <c:pt idx="2">
                  <c:v>78.538622435440743</c:v>
                </c:pt>
                <c:pt idx="3">
                  <c:v>73.27370552164281</c:v>
                </c:pt>
                <c:pt idx="4">
                  <c:v>80.676786081713956</c:v>
                </c:pt>
                <c:pt idx="5">
                  <c:v>82.425145499564081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B3-4A90-BB45-B782BF05A786}"/>
            </c:ext>
          </c:extLst>
        </c:ser>
        <c:ser>
          <c:idx val="1"/>
          <c:order val="1"/>
          <c:tx>
            <c:strRef>
              <c:f>'fig 3.10'!$I$2</c:f>
              <c:strCache>
                <c:ptCount val="1"/>
                <c:pt idx="0">
                  <c:v>Nord-Est</c:v>
                </c:pt>
              </c:strCache>
            </c:strRef>
          </c:tx>
          <c:spPr>
            <a:solidFill>
              <a:schemeClr val="accent1">
                <a:shade val="8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3.10'!$A$3:$A$8</c:f>
              <c:strCache>
                <c:ptCount val="6"/>
                <c:pt idx="0">
                  <c:v>Centri per l'impiego</c:v>
                </c:pt>
                <c:pt idx="1">
                  <c:v>Agenzia di somministrazione di lavoro</c:v>
                </c:pt>
                <c:pt idx="2">
                  <c:v>Società di ricerca e selezione del personale</c:v>
                </c:pt>
                <c:pt idx="3">
                  <c:v>Sindacati o organizzazioni datoriali</c:v>
                </c:pt>
                <c:pt idx="4">
                  <c:v>Consulenti del lavoro</c:v>
                </c:pt>
                <c:pt idx="5">
                  <c:v>Job center universitari/scolastici</c:v>
                </c:pt>
              </c:strCache>
            </c:strRef>
          </c:cat>
          <c:val>
            <c:numRef>
              <c:f>'fig 3.10'!$I$3:$I$8</c:f>
              <c:numCache>
                <c:formatCode>###0.0</c:formatCode>
                <c:ptCount val="6"/>
                <c:pt idx="0">
                  <c:v>76.334757941653123</c:v>
                </c:pt>
                <c:pt idx="1">
                  <c:v>81.52168714251944</c:v>
                </c:pt>
                <c:pt idx="2">
                  <c:v>74.395776468667478</c:v>
                </c:pt>
                <c:pt idx="3">
                  <c:v>54.411769913651057</c:v>
                </c:pt>
                <c:pt idx="4">
                  <c:v>71.287130301827517</c:v>
                </c:pt>
                <c:pt idx="5">
                  <c:v>61.799413130686247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BB3-4A90-BB45-B782BF05A786}"/>
            </c:ext>
          </c:extLst>
        </c:ser>
        <c:ser>
          <c:idx val="2"/>
          <c:order val="2"/>
          <c:tx>
            <c:strRef>
              <c:f>'fig 3.10'!$J$2</c:f>
              <c:strCache>
                <c:ptCount val="1"/>
                <c:pt idx="0">
                  <c:v>Centro</c:v>
                </c:pt>
              </c:strCache>
            </c:strRef>
          </c:tx>
          <c:spPr>
            <a:solidFill>
              <a:schemeClr val="accent1">
                <a:tint val="86000"/>
              </a:schemeClr>
            </a:solidFill>
            <a:ln>
              <a:solidFill>
                <a:schemeClr val="tx1">
                  <a:lumMod val="50000"/>
                  <a:lumOff val="50000"/>
                </a:schemeClr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3.10'!$A$3:$A$8</c:f>
              <c:strCache>
                <c:ptCount val="6"/>
                <c:pt idx="0">
                  <c:v>Centri per l'impiego</c:v>
                </c:pt>
                <c:pt idx="1">
                  <c:v>Agenzia di somministrazione di lavoro</c:v>
                </c:pt>
                <c:pt idx="2">
                  <c:v>Società di ricerca e selezione del personale</c:v>
                </c:pt>
                <c:pt idx="3">
                  <c:v>Sindacati o organizzazioni datoriali</c:v>
                </c:pt>
                <c:pt idx="4">
                  <c:v>Consulenti del lavoro</c:v>
                </c:pt>
                <c:pt idx="5">
                  <c:v>Job center universitari/scolastici</c:v>
                </c:pt>
              </c:strCache>
            </c:strRef>
          </c:cat>
          <c:val>
            <c:numRef>
              <c:f>'fig 3.10'!$J$3:$J$8</c:f>
              <c:numCache>
                <c:formatCode>###0.0</c:formatCode>
                <c:ptCount val="6"/>
                <c:pt idx="0">
                  <c:v>82.975172735171085</c:v>
                </c:pt>
                <c:pt idx="1">
                  <c:v>92.938774292155443</c:v>
                </c:pt>
                <c:pt idx="2">
                  <c:v>84.018927492684753</c:v>
                </c:pt>
                <c:pt idx="3">
                  <c:v>60.079684894410946</c:v>
                </c:pt>
                <c:pt idx="4">
                  <c:v>74.179084515072361</c:v>
                </c:pt>
                <c:pt idx="5">
                  <c:v>76.131731069680256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BB3-4A90-BB45-B782BF05A786}"/>
            </c:ext>
          </c:extLst>
        </c:ser>
        <c:ser>
          <c:idx val="3"/>
          <c:order val="3"/>
          <c:tx>
            <c:strRef>
              <c:f>'fig 3.10'!$K$2</c:f>
              <c:strCache>
                <c:ptCount val="1"/>
                <c:pt idx="0">
                  <c:v>Sud e Isole</c:v>
                </c:pt>
              </c:strCache>
            </c:strRef>
          </c:tx>
          <c:spPr>
            <a:solidFill>
              <a:schemeClr val="accent1">
                <a:tint val="58000"/>
              </a:schemeClr>
            </a:solidFill>
            <a:ln>
              <a:solidFill>
                <a:schemeClr val="tx1">
                  <a:lumMod val="50000"/>
                  <a:lumOff val="50000"/>
                </a:schemeClr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3.10'!$A$3:$A$8</c:f>
              <c:strCache>
                <c:ptCount val="6"/>
                <c:pt idx="0">
                  <c:v>Centri per l'impiego</c:v>
                </c:pt>
                <c:pt idx="1">
                  <c:v>Agenzia di somministrazione di lavoro</c:v>
                </c:pt>
                <c:pt idx="2">
                  <c:v>Società di ricerca e selezione del personale</c:v>
                </c:pt>
                <c:pt idx="3">
                  <c:v>Sindacati o organizzazioni datoriali</c:v>
                </c:pt>
                <c:pt idx="4">
                  <c:v>Consulenti del lavoro</c:v>
                </c:pt>
                <c:pt idx="5">
                  <c:v>Job center universitari/scolastici</c:v>
                </c:pt>
              </c:strCache>
            </c:strRef>
          </c:cat>
          <c:val>
            <c:numRef>
              <c:f>'fig 3.10'!$K$3:$K$8</c:f>
              <c:numCache>
                <c:formatCode>###0.0</c:formatCode>
                <c:ptCount val="6"/>
                <c:pt idx="0">
                  <c:v>88.647244597565333</c:v>
                </c:pt>
                <c:pt idx="1">
                  <c:v>95.264551980306933</c:v>
                </c:pt>
                <c:pt idx="2">
                  <c:v>93.313361113704332</c:v>
                </c:pt>
                <c:pt idx="3">
                  <c:v>79.503793005718066</c:v>
                </c:pt>
                <c:pt idx="4">
                  <c:v>89.094441648839435</c:v>
                </c:pt>
                <c:pt idx="5">
                  <c:v>76.810468505943433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BB3-4A90-BB45-B782BF05A78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755469103"/>
        <c:axId val="755479663"/>
      </c:barChart>
      <c:catAx>
        <c:axId val="755469103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5479663"/>
        <c:crosses val="autoZero"/>
        <c:auto val="1"/>
        <c:lblAlgn val="ctr"/>
        <c:lblOffset val="100"/>
        <c:noMultiLvlLbl val="0"/>
      </c:catAx>
      <c:valAx>
        <c:axId val="755479663"/>
        <c:scaling>
          <c:orientation val="minMax"/>
          <c:max val="97"/>
          <c:min val="0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##0.0" sourceLinked="1"/>
        <c:majorTickMark val="none"/>
        <c:minorTickMark val="none"/>
        <c:tickLblPos val="nextTo"/>
        <c:crossAx val="755469103"/>
        <c:crosses val="autoZero"/>
        <c:crossBetween val="between"/>
        <c:majorUnit val="1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7A68-42DC-8785-C904C221C953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7A68-42DC-8785-C904C221C953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7A68-42DC-8785-C904C221C95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'fig 3.11'!$H$4:$H$6</c:f>
              <c:strCache>
                <c:ptCount val="3"/>
                <c:pt idx="0">
                  <c:v>Canale formale</c:v>
                </c:pt>
                <c:pt idx="1">
                  <c:v>Canali informali</c:v>
                </c:pt>
                <c:pt idx="2">
                  <c:v>Nessuno*</c:v>
                </c:pt>
              </c:strCache>
            </c:strRef>
          </c:cat>
          <c:val>
            <c:numRef>
              <c:f>'fig 3.11'!$J$4:$J$6</c:f>
              <c:numCache>
                <c:formatCode>###0.0</c:formatCode>
                <c:ptCount val="3"/>
                <c:pt idx="0">
                  <c:v>21.30666943353453</c:v>
                </c:pt>
                <c:pt idx="1">
                  <c:v>77.179348386370819</c:v>
                </c:pt>
                <c:pt idx="2">
                  <c:v>1.513982180094656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A68-42DC-8785-C904C221C9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515709204988429"/>
          <c:y val="5.0925925925925923E-2"/>
          <c:w val="0.88484290795011566"/>
          <c:h val="0.660584208541421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 3.12'!$B$1</c:f>
              <c:strCache>
                <c:ptCount val="1"/>
                <c:pt idx="0">
                  <c:v>Panel 2010-2011</c:v>
                </c:pt>
              </c:strCache>
            </c:strRef>
          </c:tx>
          <c:spPr>
            <a:solidFill>
              <a:schemeClr val="accent6"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'fig 3.12'!$A$2:$A$6</c:f>
              <c:strCache>
                <c:ptCount val="5"/>
                <c:pt idx="0">
                  <c:v>Dipendente a tempo indeterminato</c:v>
                </c:pt>
                <c:pt idx="1">
                  <c:v>Dipendente a termine</c:v>
                </c:pt>
                <c:pt idx="2">
                  <c:v>Autonomo in senso stretto*</c:v>
                </c:pt>
                <c:pt idx="3">
                  <c:v>Altre forme lavoro autonomo (Co.co.co., Co.co.Pro., Collaborazione occasionale)*</c:v>
                </c:pt>
                <c:pt idx="4">
                  <c:v>Altre forme di lavoro dipendente (accordi informali, lavoro intermittente, ecc.)</c:v>
                </c:pt>
              </c:strCache>
            </c:strRef>
          </c:cat>
          <c:val>
            <c:numRef>
              <c:f>'fig 3.12'!$B$2:$B$6</c:f>
              <c:numCache>
                <c:formatCode>General</c:formatCode>
                <c:ptCount val="5"/>
                <c:pt idx="0">
                  <c:v>26.2</c:v>
                </c:pt>
                <c:pt idx="1">
                  <c:v>23.8</c:v>
                </c:pt>
                <c:pt idx="2" formatCode="0.0">
                  <c:v>15</c:v>
                </c:pt>
                <c:pt idx="3">
                  <c:v>16.2</c:v>
                </c:pt>
                <c:pt idx="4">
                  <c:v>18.7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ED-40B6-BF8A-306EEDFCC93A}"/>
            </c:ext>
          </c:extLst>
        </c:ser>
        <c:ser>
          <c:idx val="1"/>
          <c:order val="1"/>
          <c:tx>
            <c:strRef>
              <c:f>'fig 3.12'!$C$1</c:f>
              <c:strCache>
                <c:ptCount val="1"/>
                <c:pt idx="0">
                  <c:v>Panel 2021-2022</c:v>
                </c:pt>
              </c:strCache>
            </c:strRef>
          </c:tx>
          <c:spPr>
            <a:solidFill>
              <a:schemeClr val="accent5"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4ED-40B6-BF8A-306EEDFCC93A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4ED-40B6-BF8A-306EEDFCC9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'fig 3.12'!$A$2:$A$6</c:f>
              <c:strCache>
                <c:ptCount val="5"/>
                <c:pt idx="0">
                  <c:v>Dipendente a tempo indeterminato</c:v>
                </c:pt>
                <c:pt idx="1">
                  <c:v>Dipendente a termine</c:v>
                </c:pt>
                <c:pt idx="2">
                  <c:v>Autonomo in senso stretto*</c:v>
                </c:pt>
                <c:pt idx="3">
                  <c:v>Altre forme lavoro autonomo (Co.co.co., Co.co.Pro., Collaborazione occasionale)*</c:v>
                </c:pt>
                <c:pt idx="4">
                  <c:v>Altre forme di lavoro dipendente (accordi informali, lavoro intermittente, ecc.)</c:v>
                </c:pt>
              </c:strCache>
            </c:strRef>
          </c:cat>
          <c:val>
            <c:numRef>
              <c:f>'fig 3.12'!$C$2:$C$6</c:f>
              <c:numCache>
                <c:formatCode>General</c:formatCode>
                <c:ptCount val="5"/>
                <c:pt idx="0">
                  <c:v>30.5</c:v>
                </c:pt>
                <c:pt idx="1">
                  <c:v>22.3</c:v>
                </c:pt>
                <c:pt idx="2">
                  <c:v>0</c:v>
                </c:pt>
                <c:pt idx="3">
                  <c:v>0</c:v>
                </c:pt>
                <c:pt idx="4">
                  <c:v>43.5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4ED-40B6-BF8A-306EEDFCC9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25"/>
        <c:axId val="633760688"/>
        <c:axId val="291931696"/>
      </c:barChart>
      <c:catAx>
        <c:axId val="633760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1931696"/>
        <c:crosses val="autoZero"/>
        <c:auto val="1"/>
        <c:lblAlgn val="ctr"/>
        <c:lblOffset val="100"/>
        <c:noMultiLvlLbl val="0"/>
      </c:catAx>
      <c:valAx>
        <c:axId val="291931696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crossAx val="633760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7567897595688238E-2"/>
          <c:y val="0.71280098139906434"/>
          <c:w val="0.4759442257217848"/>
          <c:h val="7.81255468066491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 3.13'!$B$1</c:f>
              <c:strCache>
                <c:ptCount val="1"/>
                <c:pt idx="0">
                  <c:v>Panel 2010-2011</c:v>
                </c:pt>
              </c:strCache>
            </c:strRef>
          </c:tx>
          <c:spPr>
            <a:solidFill>
              <a:schemeClr val="accent2"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'fig 3.13'!$A$2:$A$5</c:f>
              <c:strCache>
                <c:ptCount val="4"/>
                <c:pt idx="0">
                  <c:v>Alto</c:v>
                </c:pt>
                <c:pt idx="1">
                  <c:v>Medio-alto</c:v>
                </c:pt>
                <c:pt idx="2">
                  <c:v>Medio-basso</c:v>
                </c:pt>
                <c:pt idx="3">
                  <c:v>Basso</c:v>
                </c:pt>
              </c:strCache>
            </c:strRef>
          </c:cat>
          <c:val>
            <c:numRef>
              <c:f>'fig 3.13'!$B$2:$B$5</c:f>
              <c:numCache>
                <c:formatCode>General</c:formatCode>
                <c:ptCount val="4"/>
                <c:pt idx="0">
                  <c:v>16.2</c:v>
                </c:pt>
                <c:pt idx="1">
                  <c:v>58.5</c:v>
                </c:pt>
                <c:pt idx="2">
                  <c:v>20.100000000000001</c:v>
                </c:pt>
                <c:pt idx="3">
                  <c:v>5.2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4C-4E27-A81F-C956BC688FAA}"/>
            </c:ext>
          </c:extLst>
        </c:ser>
        <c:ser>
          <c:idx val="1"/>
          <c:order val="1"/>
          <c:tx>
            <c:strRef>
              <c:f>'fig 3.13'!$C$1</c:f>
              <c:strCache>
                <c:ptCount val="1"/>
                <c:pt idx="0">
                  <c:v>Panel  2021-2022</c:v>
                </c:pt>
              </c:strCache>
            </c:strRef>
          </c:tx>
          <c:spPr>
            <a:solidFill>
              <a:schemeClr val="accent4"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'fig 3.13'!$A$2:$A$5</c:f>
              <c:strCache>
                <c:ptCount val="4"/>
                <c:pt idx="0">
                  <c:v>Alto</c:v>
                </c:pt>
                <c:pt idx="1">
                  <c:v>Medio-alto</c:v>
                </c:pt>
                <c:pt idx="2">
                  <c:v>Medio-basso</c:v>
                </c:pt>
                <c:pt idx="3">
                  <c:v>Basso</c:v>
                </c:pt>
              </c:strCache>
            </c:strRef>
          </c:cat>
          <c:val>
            <c:numRef>
              <c:f>'fig 3.13'!$C$2:$C$5</c:f>
              <c:numCache>
                <c:formatCode>General</c:formatCode>
                <c:ptCount val="4"/>
                <c:pt idx="0">
                  <c:v>0.5</c:v>
                </c:pt>
                <c:pt idx="1">
                  <c:v>62.6</c:v>
                </c:pt>
                <c:pt idx="2">
                  <c:v>23.3</c:v>
                </c:pt>
                <c:pt idx="3">
                  <c:v>13.6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84C-4E27-A81F-C956BC688F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25"/>
        <c:axId val="633760688"/>
        <c:axId val="291931696"/>
      </c:barChart>
      <c:catAx>
        <c:axId val="633760688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1931696"/>
        <c:crosses val="autoZero"/>
        <c:auto val="1"/>
        <c:lblAlgn val="ctr"/>
        <c:lblOffset val="100"/>
        <c:noMultiLvlLbl val="0"/>
      </c:catAx>
      <c:valAx>
        <c:axId val="291931696"/>
        <c:scaling>
          <c:orientation val="minMax"/>
        </c:scaling>
        <c:delete val="1"/>
        <c:axPos val="r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crossAx val="633760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7072601624490501"/>
          <c:y val="6.898335074205969E-2"/>
          <c:w val="0.47672361314117173"/>
          <c:h val="0.8954611072764403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'Fig. 3.14'!$V$24:$AL$25</c:f>
              <c:multiLvlStrCache>
                <c:ptCount val="17"/>
                <c:lvl>
                  <c:pt idx="0">
                    <c:v>Part-time volontario</c:v>
                  </c:pt>
                  <c:pt idx="1">
                    <c:v>Part-time involontario</c:v>
                  </c:pt>
                  <c:pt idx="2">
                    <c:v>Sì, retribuito</c:v>
                  </c:pt>
                  <c:pt idx="3">
                    <c:v>Sì, non retribuito</c:v>
                  </c:pt>
                  <c:pt idx="4">
                    <c:v>Sì con ore o giorni di riposo compensativo</c:v>
                  </c:pt>
                  <c:pt idx="5">
                    <c:v>No, non fa staordinari</c:v>
                  </c:pt>
                  <c:pt idx="6">
                    <c:v>Sia i festivi, sia la notte</c:v>
                  </c:pt>
                  <c:pt idx="7">
                    <c:v>Solo festivi</c:v>
                  </c:pt>
                  <c:pt idx="8">
                    <c:v>Solo notte</c:v>
                  </c:pt>
                  <c:pt idx="9">
                    <c:v>Né festivi, né notte</c:v>
                  </c:pt>
                  <c:pt idx="10">
                    <c:v>Lavora quanto vorrebbe</c:v>
                  </c:pt>
                  <c:pt idx="11">
                    <c:v>Sottoccupati</c:v>
                  </c:pt>
                  <c:pt idx="12">
                    <c:v>Sovraoccupati</c:v>
                  </c:pt>
                  <c:pt idx="13">
                    <c:v>Può prendere permessi</c:v>
                  </c:pt>
                  <c:pt idx="14">
                    <c:v>Può ridurre o rimodulare l'impegno lavorativo</c:v>
                  </c:pt>
                  <c:pt idx="15">
                    <c:v>No, non lo prevede il contratto o il lavoro</c:v>
                  </c:pt>
                  <c:pt idx="16">
                    <c:v>No, non è ben visto, nessuno lo fa</c:v>
                  </c:pt>
                </c:lvl>
                <c:lvl>
                  <c:pt idx="0">
                    <c:v>Part-time</c:v>
                  </c:pt>
                  <c:pt idx="2">
                    <c:v>Svolgimento di straordinario</c:v>
                  </c:pt>
                  <c:pt idx="6">
                    <c:v>Lavoro in orari antisociali</c:v>
                  </c:pt>
                  <c:pt idx="10">
                    <c:v>Adeguatezza orario</c:v>
                  </c:pt>
                  <c:pt idx="13">
                    <c:v>Possibilità di prendere permessi</c:v>
                  </c:pt>
                </c:lvl>
              </c:multiLvlStrCache>
            </c:multiLvlStrRef>
          </c:cat>
          <c:val>
            <c:numRef>
              <c:f>'Fig. 3.14'!$V$26:$AL$26</c:f>
              <c:numCache>
                <c:formatCode>0.0</c:formatCode>
                <c:ptCount val="17"/>
                <c:pt idx="0">
                  <c:v>16.457342363189774</c:v>
                </c:pt>
                <c:pt idx="1">
                  <c:v>21.999957264233693</c:v>
                </c:pt>
                <c:pt idx="2">
                  <c:v>16.63737487895342</c:v>
                </c:pt>
                <c:pt idx="3">
                  <c:v>33.902511605118235</c:v>
                </c:pt>
                <c:pt idx="4">
                  <c:v>21.392343480297377</c:v>
                </c:pt>
                <c:pt idx="5">
                  <c:v>11.780892791420976</c:v>
                </c:pt>
                <c:pt idx="6">
                  <c:v>16.267319257594863</c:v>
                </c:pt>
                <c:pt idx="7">
                  <c:v>16.509106292009101</c:v>
                </c:pt>
                <c:pt idx="8">
                  <c:v>15.307844142049069</c:v>
                </c:pt>
                <c:pt idx="9">
                  <c:v>14.301186316200837</c:v>
                </c:pt>
                <c:pt idx="10">
                  <c:v>15.796797069457261</c:v>
                </c:pt>
                <c:pt idx="11">
                  <c:v>9.8760775821205247</c:v>
                </c:pt>
                <c:pt idx="12">
                  <c:v>12.235186437132331</c:v>
                </c:pt>
                <c:pt idx="13">
                  <c:v>13.112865073851825</c:v>
                </c:pt>
                <c:pt idx="14">
                  <c:v>15.161814085986647</c:v>
                </c:pt>
                <c:pt idx="15">
                  <c:v>22.992654443122007</c:v>
                </c:pt>
                <c:pt idx="16">
                  <c:v>27.144205583821307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3C-45DD-8066-3971EA2F96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axId val="601206144"/>
        <c:axId val="601205664"/>
      </c:barChart>
      <c:catAx>
        <c:axId val="60120614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1205664"/>
        <c:crosses val="autoZero"/>
        <c:auto val="1"/>
        <c:lblAlgn val="ctr"/>
        <c:lblOffset val="100"/>
        <c:noMultiLvlLbl val="0"/>
      </c:catAx>
      <c:valAx>
        <c:axId val="601205664"/>
        <c:scaling>
          <c:orientation val="minMax"/>
          <c:max val="35"/>
        </c:scaling>
        <c:delete val="1"/>
        <c:axPos val="t"/>
        <c:numFmt formatCode="0.0" sourceLinked="1"/>
        <c:majorTickMark val="none"/>
        <c:minorTickMark val="none"/>
        <c:tickLblPos val="nextTo"/>
        <c:crossAx val="6012061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5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3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1EC-4D3E-A16E-0A0F04686E22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1EC-4D3E-A16E-0A0F04686E22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1EC-4D3E-A16E-0A0F04686E22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81EC-4D3E-A16E-0A0F04686E22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81EC-4D3E-A16E-0A0F04686E22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81EC-4D3E-A16E-0A0F04686E2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'Fig. 3.15'!$C$9:$K$10</c:f>
              <c:multiLvlStrCache>
                <c:ptCount val="9"/>
                <c:lvl>
                  <c:pt idx="0">
                    <c:v>Sì, uno</c:v>
                  </c:pt>
                  <c:pt idx="1">
                    <c:v>Sì, più di uno</c:v>
                  </c:pt>
                  <c:pt idx="2">
                    <c:v>No</c:v>
                  </c:pt>
                  <c:pt idx="3">
                    <c:v>Overeducation</c:v>
                  </c:pt>
                  <c:pt idx="4">
                    <c:v>Match</c:v>
                  </c:pt>
                  <c:pt idx="5">
                    <c:v>Undereducation</c:v>
                  </c:pt>
                  <c:pt idx="6">
                    <c:v>Overskilling</c:v>
                  </c:pt>
                  <c:pt idx="7">
                    <c:v>Match</c:v>
                  </c:pt>
                  <c:pt idx="8">
                    <c:v>Underskilling</c:v>
                  </c:pt>
                </c:lvl>
                <c:lvl>
                  <c:pt idx="0">
                    <c:v>Formazione ultimi 12 mesi</c:v>
                  </c:pt>
                  <c:pt idx="3">
                    <c:v>Educational mismatch</c:v>
                  </c:pt>
                  <c:pt idx="6">
                    <c:v>Skill mismatch</c:v>
                  </c:pt>
                </c:lvl>
              </c:multiLvlStrCache>
            </c:multiLvlStrRef>
          </c:cat>
          <c:val>
            <c:numRef>
              <c:f>'Fig. 3.15'!$C$11:$K$11</c:f>
              <c:numCache>
                <c:formatCode>0.0</c:formatCode>
                <c:ptCount val="9"/>
                <c:pt idx="0">
                  <c:v>20.055887890647366</c:v>
                </c:pt>
                <c:pt idx="1">
                  <c:v>10.639372547238629</c:v>
                </c:pt>
                <c:pt idx="2">
                  <c:v>14.359260425701487</c:v>
                </c:pt>
                <c:pt idx="3">
                  <c:v>24.590936523736623</c:v>
                </c:pt>
                <c:pt idx="4">
                  <c:v>13.229936399616026</c:v>
                </c:pt>
                <c:pt idx="5">
                  <c:v>15.172260077703262</c:v>
                </c:pt>
                <c:pt idx="6">
                  <c:v>15.406840360057503</c:v>
                </c:pt>
                <c:pt idx="7">
                  <c:v>14.327611502640398</c:v>
                </c:pt>
                <c:pt idx="8">
                  <c:v>16.210950002397873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81EC-4D3E-A16E-0A0F04686E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-27"/>
        <c:axId val="1123463823"/>
        <c:axId val="1145282543"/>
      </c:barChart>
      <c:catAx>
        <c:axId val="11234638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45282543"/>
        <c:crosses val="autoZero"/>
        <c:auto val="1"/>
        <c:lblAlgn val="ctr"/>
        <c:lblOffset val="100"/>
        <c:noMultiLvlLbl val="0"/>
      </c:catAx>
      <c:valAx>
        <c:axId val="1145282543"/>
        <c:scaling>
          <c:orientation val="minMax"/>
          <c:max val="25"/>
        </c:scaling>
        <c:delete val="1"/>
        <c:axPos val="l"/>
        <c:numFmt formatCode="0.0" sourceLinked="1"/>
        <c:majorTickMark val="none"/>
        <c:minorTickMark val="none"/>
        <c:tickLblPos val="nextTo"/>
        <c:crossAx val="112346382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5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7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E0B-4611-AC8D-AB3023A50523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E0B-4611-AC8D-AB3023A50523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E0B-4611-AC8D-AB3023A50523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8E0B-4611-AC8D-AB3023A50523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8E0B-4611-AC8D-AB3023A50523}"/>
              </c:ext>
            </c:extLst>
          </c:dPt>
          <c:dPt>
            <c:idx val="12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8E0B-4611-AC8D-AB3023A5052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Calibri Light (Titoli)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'Fig. 3.16'!$E$23:$Q$24</c:f>
              <c:multiLvlStrCache>
                <c:ptCount val="13"/>
                <c:lvl>
                  <c:pt idx="0">
                    <c:v>Società di ricerca e selezione del personale e Consulenti del lavoro </c:v>
                  </c:pt>
                  <c:pt idx="1">
                    <c:v>Agenzie di lavoro interinale</c:v>
                  </c:pt>
                  <c:pt idx="2">
                    <c:v>Centri per l'impiego o servizi pubblici in genere</c:v>
                  </c:pt>
                  <c:pt idx="3">
                    <c:v>Stage, tirocinio, pratica professionale o esperienze lavorative legate alla scuola o alla formazione</c:v>
                  </c:pt>
                  <c:pt idx="4">
                    <c:v>Sindacati e organizzazioni datoriali</c:v>
                  </c:pt>
                  <c:pt idx="5">
                    <c:v>Scuole, Università e Istituti di formazione</c:v>
                  </c:pt>
                  <c:pt idx="6">
                    <c:v> Concorsi pubblici </c:v>
                  </c:pt>
                  <c:pt idx="7">
                    <c:v> Lettura di offerte di lavoro sulla stampa</c:v>
                  </c:pt>
                  <c:pt idx="8">
                    <c:v>Utilizzo di APP/Social Network per la ricerca di lavoro </c:v>
                  </c:pt>
                  <c:pt idx="9">
                    <c:v>Attraverso contatti all'interno dell'ambiente professionale </c:v>
                  </c:pt>
                  <c:pt idx="10">
                    <c:v>Amici, parenti, conoscenti</c:v>
                  </c:pt>
                  <c:pt idx="11">
                    <c:v>Auto candidature </c:v>
                  </c:pt>
                  <c:pt idx="12">
                    <c:v>Iniziative legate all'avvio di una attività autonoma</c:v>
                  </c:pt>
                </c:lvl>
                <c:lvl>
                  <c:pt idx="0">
                    <c:v>Canale formale</c:v>
                  </c:pt>
                  <c:pt idx="7">
                    <c:v>Canale Informale</c:v>
                  </c:pt>
                </c:lvl>
              </c:multiLvlStrCache>
            </c:multiLvlStrRef>
          </c:cat>
          <c:val>
            <c:numRef>
              <c:f>'Fig. 3.16'!$E$25:$Q$25</c:f>
              <c:numCache>
                <c:formatCode>0.0</c:formatCode>
                <c:ptCount val="13"/>
                <c:pt idx="0">
                  <c:v>27.797844281750965</c:v>
                </c:pt>
                <c:pt idx="1">
                  <c:v>23.486306124443939</c:v>
                </c:pt>
                <c:pt idx="2">
                  <c:v>19.251972266662833</c:v>
                </c:pt>
                <c:pt idx="3">
                  <c:v>14.886318215633407</c:v>
                </c:pt>
                <c:pt idx="4">
                  <c:v>11.574705173690511</c:v>
                </c:pt>
                <c:pt idx="5">
                  <c:v>9.9412499408934032</c:v>
                </c:pt>
                <c:pt idx="6">
                  <c:v>8.1099443416263135</c:v>
                </c:pt>
                <c:pt idx="7">
                  <c:v>25.836633787082413</c:v>
                </c:pt>
                <c:pt idx="8">
                  <c:v>18.944507157435176</c:v>
                </c:pt>
                <c:pt idx="9">
                  <c:v>17.386300408565805</c:v>
                </c:pt>
                <c:pt idx="10">
                  <c:v>16.773678015715234</c:v>
                </c:pt>
                <c:pt idx="11">
                  <c:v>13.352408828808574</c:v>
                </c:pt>
                <c:pt idx="12">
                  <c:v>11.662747801286912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8E0B-4611-AC8D-AB3023A505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60186975"/>
        <c:axId val="1055279935"/>
      </c:barChart>
      <c:catAx>
        <c:axId val="11601869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 Light (Titoli)"/>
                <a:ea typeface="+mn-ea"/>
                <a:cs typeface="+mn-cs"/>
              </a:defRPr>
            </a:pPr>
            <a:endParaRPr lang="en-US"/>
          </a:p>
        </c:txPr>
        <c:crossAx val="1055279935"/>
        <c:crosses val="autoZero"/>
        <c:auto val="1"/>
        <c:lblAlgn val="ctr"/>
        <c:lblOffset val="100"/>
        <c:noMultiLvlLbl val="0"/>
      </c:catAx>
      <c:valAx>
        <c:axId val="1055279935"/>
        <c:scaling>
          <c:orientation val="minMax"/>
        </c:scaling>
        <c:delete val="0"/>
        <c:axPos val="l"/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 Light (Titoli)"/>
                <a:ea typeface="+mn-ea"/>
                <a:cs typeface="+mn-cs"/>
              </a:defRPr>
            </a:pPr>
            <a:endParaRPr lang="en-US"/>
          </a:p>
        </c:txPr>
        <c:crossAx val="116018697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50092816822746578"/>
          <c:y val="1.5485920624755775E-2"/>
          <c:w val="0.49907183177253417"/>
          <c:h val="0.9547603640312262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'Fig. 3.16'!$B$24:$B$36</c:f>
              <c:strCache>
                <c:ptCount val="13"/>
                <c:pt idx="0">
                  <c:v>Società di ricerca e selezione del personale e Consulenti del lavoro </c:v>
                </c:pt>
                <c:pt idx="1">
                  <c:v> Lettura di offerte di lavoro sulla stampa </c:v>
                </c:pt>
                <c:pt idx="2">
                  <c:v>Agenzie di lavoro interinale</c:v>
                </c:pt>
                <c:pt idx="3">
                  <c:v>Centri per l'impiego o servizi pubblici in generale </c:v>
                </c:pt>
                <c:pt idx="4">
                  <c:v>Utilizzo di APP/Social Network per la ricerca di lavoro </c:v>
                </c:pt>
                <c:pt idx="5">
                  <c:v>Attraverso contatti all'interno dell'ambiente professionale </c:v>
                </c:pt>
                <c:pt idx="6">
                  <c:v>Amici, parenti, conoscenti</c:v>
                </c:pt>
                <c:pt idx="7">
                  <c:v>Stage, tirocinio, pratica professionale </c:v>
                </c:pt>
                <c:pt idx="8">
                  <c:v>Auto candidature (invio cv, presentandosi all'impresa, in fiere)</c:v>
                </c:pt>
                <c:pt idx="9">
                  <c:v>Iniziative legate all'avvio di una attività autonoma </c:v>
                </c:pt>
                <c:pt idx="10">
                  <c:v>Sindacati e organizzazioni datoriali</c:v>
                </c:pt>
                <c:pt idx="11">
                  <c:v>Scuole, Università e Istituti di formazione</c:v>
                </c:pt>
                <c:pt idx="12">
                  <c:v> Concorsi pubblici </c:v>
                </c:pt>
              </c:strCache>
            </c:strRef>
          </c:cat>
          <c:val>
            <c:numRef>
              <c:f>'Fig. 3.16'!$C$24:$C$36</c:f>
              <c:numCache>
                <c:formatCode>0.0</c:formatCode>
                <c:ptCount val="13"/>
                <c:pt idx="0">
                  <c:v>27.797844281750965</c:v>
                </c:pt>
                <c:pt idx="1">
                  <c:v>25.836633787082413</c:v>
                </c:pt>
                <c:pt idx="2">
                  <c:v>23.486306124443939</c:v>
                </c:pt>
                <c:pt idx="3">
                  <c:v>19.251972266662833</c:v>
                </c:pt>
                <c:pt idx="4">
                  <c:v>18.944507157435176</c:v>
                </c:pt>
                <c:pt idx="5">
                  <c:v>17.386300408565805</c:v>
                </c:pt>
                <c:pt idx="6">
                  <c:v>16.773678015715234</c:v>
                </c:pt>
                <c:pt idx="7">
                  <c:v>14.886318215633407</c:v>
                </c:pt>
                <c:pt idx="8">
                  <c:v>13.352408828808574</c:v>
                </c:pt>
                <c:pt idx="9">
                  <c:v>11.662747801286912</c:v>
                </c:pt>
                <c:pt idx="10">
                  <c:v>11.574705173690511</c:v>
                </c:pt>
                <c:pt idx="11">
                  <c:v>9.9412499408934032</c:v>
                </c:pt>
                <c:pt idx="12">
                  <c:v>8.1099443416263135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2C-4DE1-BF65-58433FD7D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2"/>
        <c:axId val="1387613295"/>
        <c:axId val="362961871"/>
      </c:barChart>
      <c:catAx>
        <c:axId val="138761329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2961871"/>
        <c:crosses val="autoZero"/>
        <c:auto val="1"/>
        <c:lblAlgn val="ctr"/>
        <c:lblOffset val="100"/>
        <c:noMultiLvlLbl val="0"/>
      </c:catAx>
      <c:valAx>
        <c:axId val="362961871"/>
        <c:scaling>
          <c:orientation val="minMax"/>
        </c:scaling>
        <c:delete val="1"/>
        <c:axPos val="b"/>
        <c:numFmt formatCode="0.0" sourceLinked="1"/>
        <c:majorTickMark val="none"/>
        <c:minorTickMark val="none"/>
        <c:tickLblPos val="nextTo"/>
        <c:crossAx val="13876132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5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2"/>
            <c:invertIfNegative val="0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656-46E4-B281-44FF9730142F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656-46E4-B281-44FF9730142F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7656-46E4-B281-44FF9730142F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7656-46E4-B281-44FF9730142F}"/>
              </c:ext>
            </c:extLst>
          </c:dPt>
          <c:dPt>
            <c:idx val="6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7656-46E4-B281-44FF9730142F}"/>
              </c:ext>
            </c:extLst>
          </c:dPt>
          <c:dPt>
            <c:idx val="7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7656-46E4-B281-44FF9730142F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7656-46E4-B281-44FF9730142F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7656-46E4-B281-44FF9730142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'Fig. 3.17'!$C$23:$L$24</c:f>
              <c:multiLvlStrCache>
                <c:ptCount val="10"/>
                <c:lvl>
                  <c:pt idx="0">
                    <c:v>Medio-basso</c:v>
                  </c:pt>
                  <c:pt idx="1">
                    <c:v>Basso</c:v>
                  </c:pt>
                  <c:pt idx="2">
                    <c:v>Medio-basso</c:v>
                  </c:pt>
                  <c:pt idx="3">
                    <c:v>Basso</c:v>
                  </c:pt>
                  <c:pt idx="4">
                    <c:v>Medio-basso</c:v>
                  </c:pt>
                  <c:pt idx="5">
                    <c:v>Basso</c:v>
                  </c:pt>
                  <c:pt idx="6">
                    <c:v>Medio-basso</c:v>
                  </c:pt>
                  <c:pt idx="7">
                    <c:v>Basso</c:v>
                  </c:pt>
                  <c:pt idx="8">
                    <c:v>Medio-basso</c:v>
                  </c:pt>
                  <c:pt idx="9">
                    <c:v>Basso</c:v>
                  </c:pt>
                </c:lvl>
                <c:lvl>
                  <c:pt idx="0">
                    <c:v>Orario di lavoro</c:v>
                  </c:pt>
                  <c:pt idx="2">
                    <c:v>Carico di lavoro</c:v>
                  </c:pt>
                  <c:pt idx="4">
                    <c:v>Tutela della salute</c:v>
                  </c:pt>
                  <c:pt idx="6">
                    <c:v>Stabilità dell'occupazione</c:v>
                  </c:pt>
                  <c:pt idx="8">
                    <c:v>Trattamento economico</c:v>
                  </c:pt>
                </c:lvl>
              </c:multiLvlStrCache>
            </c:multiLvlStrRef>
          </c:cat>
          <c:val>
            <c:numRef>
              <c:f>'Fig. 3.17'!$C$25:$L$25</c:f>
              <c:numCache>
                <c:formatCode>0.0</c:formatCode>
                <c:ptCount val="10"/>
                <c:pt idx="0">
                  <c:v>22.158083520478453</c:v>
                </c:pt>
                <c:pt idx="1">
                  <c:v>26.588835810530949</c:v>
                </c:pt>
                <c:pt idx="2">
                  <c:v>19.813667501158498</c:v>
                </c:pt>
                <c:pt idx="3">
                  <c:v>23.26398947240482</c:v>
                </c:pt>
                <c:pt idx="4">
                  <c:v>15.700283739432951</c:v>
                </c:pt>
                <c:pt idx="5">
                  <c:v>15.507437638573476</c:v>
                </c:pt>
                <c:pt idx="6">
                  <c:v>19.988604958850647</c:v>
                </c:pt>
                <c:pt idx="7">
                  <c:v>26.47199277951195</c:v>
                </c:pt>
                <c:pt idx="8">
                  <c:v>18.816247901661832</c:v>
                </c:pt>
                <c:pt idx="9">
                  <c:v>32.600611211004008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7656-46E4-B281-44FF973014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-27"/>
        <c:axId val="834468415"/>
        <c:axId val="837788207"/>
      </c:barChart>
      <c:catAx>
        <c:axId val="8344684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7788207"/>
        <c:crosses val="autoZero"/>
        <c:auto val="1"/>
        <c:lblAlgn val="ctr"/>
        <c:lblOffset val="100"/>
        <c:noMultiLvlLbl val="0"/>
      </c:catAx>
      <c:valAx>
        <c:axId val="837788207"/>
        <c:scaling>
          <c:orientation val="minMax"/>
        </c:scaling>
        <c:delete val="1"/>
        <c:axPos val="l"/>
        <c:numFmt formatCode="0.0" sourceLinked="1"/>
        <c:majorTickMark val="none"/>
        <c:minorTickMark val="none"/>
        <c:tickLblPos val="nextTo"/>
        <c:crossAx val="83446841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5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2"/>
            <c:invertIfNegative val="0"/>
            <c:bubble3D val="0"/>
            <c:spPr>
              <a:solidFill>
                <a:schemeClr val="accent5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1FD-471F-950D-F3E7B99E6F4C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5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1FD-471F-950D-F3E7B99E6F4C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71FD-471F-950D-F3E7B99E6F4C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71FD-471F-950D-F3E7B99E6F4C}"/>
              </c:ext>
            </c:extLst>
          </c:dPt>
          <c:dPt>
            <c:idx val="6"/>
            <c:invertIfNegative val="0"/>
            <c:bubble3D val="0"/>
            <c:spPr>
              <a:solidFill>
                <a:schemeClr val="bg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71FD-471F-950D-F3E7B99E6F4C}"/>
              </c:ext>
            </c:extLst>
          </c:dPt>
          <c:dPt>
            <c:idx val="7"/>
            <c:invertIfNegative val="0"/>
            <c:bubble3D val="0"/>
            <c:spPr>
              <a:solidFill>
                <a:schemeClr val="bg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71FD-471F-950D-F3E7B99E6F4C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71FD-471F-950D-F3E7B99E6F4C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71FD-471F-950D-F3E7B99E6F4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 3.18'!$C$24:$L$25</c:f>
              <c:multiLvlStrCache>
                <c:ptCount val="10"/>
                <c:lvl>
                  <c:pt idx="0">
                    <c:v>Medio-basso</c:v>
                  </c:pt>
                  <c:pt idx="1">
                    <c:v>Basso</c:v>
                  </c:pt>
                  <c:pt idx="2">
                    <c:v>Medio-basso</c:v>
                  </c:pt>
                  <c:pt idx="3">
                    <c:v>Basso</c:v>
                  </c:pt>
                  <c:pt idx="4">
                    <c:v>Medio-basso</c:v>
                  </c:pt>
                  <c:pt idx="5">
                    <c:v>Basso</c:v>
                  </c:pt>
                  <c:pt idx="6">
                    <c:v>Medio-basso</c:v>
                  </c:pt>
                  <c:pt idx="7">
                    <c:v>Basso</c:v>
                  </c:pt>
                  <c:pt idx="8">
                    <c:v>Medio-basso</c:v>
                  </c:pt>
                  <c:pt idx="9">
                    <c:v>Basso</c:v>
                  </c:pt>
                </c:lvl>
                <c:lvl>
                  <c:pt idx="0">
                    <c:v>Rapporto con i colleghi</c:v>
                  </c:pt>
                  <c:pt idx="2">
                    <c:v>Compiti e mansioni</c:v>
                  </c:pt>
                  <c:pt idx="4">
                    <c:v>Possibiltà sviluppo competenze</c:v>
                  </c:pt>
                  <c:pt idx="6">
                    <c:v>Prospettive di carriera</c:v>
                  </c:pt>
                  <c:pt idx="8">
                    <c:v>Work life balance</c:v>
                  </c:pt>
                </c:lvl>
              </c:multiLvlStrCache>
            </c:multiLvlStrRef>
          </c:cat>
          <c:val>
            <c:numRef>
              <c:f>'fig 3.18'!$C$26:$L$26</c:f>
              <c:numCache>
                <c:formatCode>0.0</c:formatCode>
                <c:ptCount val="10"/>
                <c:pt idx="0">
                  <c:v>21.730475403862791</c:v>
                </c:pt>
                <c:pt idx="1">
                  <c:v>27.04456470521388</c:v>
                </c:pt>
                <c:pt idx="2">
                  <c:v>23.597943135653519</c:v>
                </c:pt>
                <c:pt idx="3">
                  <c:v>30.341433963240512</c:v>
                </c:pt>
                <c:pt idx="4">
                  <c:v>21.154988782085653</c:v>
                </c:pt>
                <c:pt idx="5">
                  <c:v>27.771015813842865</c:v>
                </c:pt>
                <c:pt idx="6">
                  <c:v>19.143640989059747</c:v>
                </c:pt>
                <c:pt idx="7">
                  <c:v>22.151264024635463</c:v>
                </c:pt>
                <c:pt idx="8">
                  <c:v>20.742429429735456</c:v>
                </c:pt>
                <c:pt idx="9">
                  <c:v>28.436168612746453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71FD-471F-950D-F3E7B99E6F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-27"/>
        <c:axId val="487379199"/>
        <c:axId val="399971759"/>
      </c:barChart>
      <c:catAx>
        <c:axId val="48737919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9971759"/>
        <c:crosses val="autoZero"/>
        <c:auto val="1"/>
        <c:lblAlgn val="ctr"/>
        <c:lblOffset val="100"/>
        <c:noMultiLvlLbl val="0"/>
      </c:catAx>
      <c:valAx>
        <c:axId val="399971759"/>
        <c:scaling>
          <c:orientation val="minMax"/>
        </c:scaling>
        <c:delete val="1"/>
        <c:axPos val="l"/>
        <c:numFmt formatCode="0.0" sourceLinked="1"/>
        <c:majorTickMark val="none"/>
        <c:minorTickMark val="none"/>
        <c:tickLblPos val="nextTo"/>
        <c:crossAx val="48737919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5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 3.2'!$C$6</c:f>
              <c:strCache>
                <c:ptCount val="1"/>
                <c:pt idx="0">
                  <c:v>18-29 anni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 3.2'!$D$4:$G$5</c:f>
              <c:multiLvlStrCache>
                <c:ptCount val="4"/>
                <c:lvl>
                  <c:pt idx="0">
                    <c:v>Uomini</c:v>
                  </c:pt>
                  <c:pt idx="1">
                    <c:v>Donne</c:v>
                  </c:pt>
                  <c:pt idx="2">
                    <c:v>Uomini</c:v>
                  </c:pt>
                  <c:pt idx="3">
                    <c:v>Donne</c:v>
                  </c:pt>
                </c:lvl>
                <c:lvl>
                  <c:pt idx="0">
                    <c:v>2011</c:v>
                  </c:pt>
                  <c:pt idx="2">
                    <c:v>2022</c:v>
                  </c:pt>
                </c:lvl>
              </c:multiLvlStrCache>
            </c:multiLvlStrRef>
          </c:cat>
          <c:val>
            <c:numRef>
              <c:f>'Fig 3.2'!$D$6:$G$6</c:f>
              <c:numCache>
                <c:formatCode>0.0</c:formatCode>
                <c:ptCount val="4"/>
                <c:pt idx="0">
                  <c:v>23.15</c:v>
                </c:pt>
                <c:pt idx="1">
                  <c:v>22.39</c:v>
                </c:pt>
                <c:pt idx="2">
                  <c:v>7.1</c:v>
                </c:pt>
                <c:pt idx="3">
                  <c:v>7.2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79-4690-9169-CEFA814775F0}"/>
            </c:ext>
          </c:extLst>
        </c:ser>
        <c:ser>
          <c:idx val="1"/>
          <c:order val="1"/>
          <c:tx>
            <c:strRef>
              <c:f>'Fig 3.2'!$C$7</c:f>
              <c:strCache>
                <c:ptCount val="1"/>
                <c:pt idx="0">
                  <c:v>30-49 anni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 3.2'!$D$4:$G$5</c:f>
              <c:multiLvlStrCache>
                <c:ptCount val="4"/>
                <c:lvl>
                  <c:pt idx="0">
                    <c:v>Uomini</c:v>
                  </c:pt>
                  <c:pt idx="1">
                    <c:v>Donne</c:v>
                  </c:pt>
                  <c:pt idx="2">
                    <c:v>Uomini</c:v>
                  </c:pt>
                  <c:pt idx="3">
                    <c:v>Donne</c:v>
                  </c:pt>
                </c:lvl>
                <c:lvl>
                  <c:pt idx="0">
                    <c:v>2011</c:v>
                  </c:pt>
                  <c:pt idx="2">
                    <c:v>2022</c:v>
                  </c:pt>
                </c:lvl>
              </c:multiLvlStrCache>
            </c:multiLvlStrRef>
          </c:cat>
          <c:val>
            <c:numRef>
              <c:f>'Fig 3.2'!$D$7:$G$7</c:f>
              <c:numCache>
                <c:formatCode>0.0</c:formatCode>
                <c:ptCount val="4"/>
                <c:pt idx="0">
                  <c:v>30.85</c:v>
                </c:pt>
                <c:pt idx="1">
                  <c:v>44.58</c:v>
                </c:pt>
                <c:pt idx="2">
                  <c:v>24.8</c:v>
                </c:pt>
                <c:pt idx="3">
                  <c:v>12.2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79-4690-9169-CEFA814775F0}"/>
            </c:ext>
          </c:extLst>
        </c:ser>
        <c:ser>
          <c:idx val="2"/>
          <c:order val="2"/>
          <c:tx>
            <c:strRef>
              <c:f>'Fig 3.2'!$C$8</c:f>
              <c:strCache>
                <c:ptCount val="1"/>
                <c:pt idx="0">
                  <c:v>50-64 anni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 3.2'!$D$4:$G$5</c:f>
              <c:multiLvlStrCache>
                <c:ptCount val="4"/>
                <c:lvl>
                  <c:pt idx="0">
                    <c:v>Uomini</c:v>
                  </c:pt>
                  <c:pt idx="1">
                    <c:v>Donne</c:v>
                  </c:pt>
                  <c:pt idx="2">
                    <c:v>Uomini</c:v>
                  </c:pt>
                  <c:pt idx="3">
                    <c:v>Donne</c:v>
                  </c:pt>
                </c:lvl>
                <c:lvl>
                  <c:pt idx="0">
                    <c:v>2011</c:v>
                  </c:pt>
                  <c:pt idx="2">
                    <c:v>2022</c:v>
                  </c:pt>
                </c:lvl>
              </c:multiLvlStrCache>
            </c:multiLvlStrRef>
          </c:cat>
          <c:val>
            <c:numRef>
              <c:f>'Fig 3.2'!$D$8:$G$8</c:f>
              <c:numCache>
                <c:formatCode>0.0</c:formatCode>
                <c:ptCount val="4"/>
                <c:pt idx="0">
                  <c:v>28.03</c:v>
                </c:pt>
                <c:pt idx="1">
                  <c:v>39.29</c:v>
                </c:pt>
                <c:pt idx="2">
                  <c:v>23.5</c:v>
                </c:pt>
                <c:pt idx="3">
                  <c:v>17.600000000000001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079-4690-9169-CEFA814775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09837120"/>
        <c:axId val="1602001536"/>
      </c:barChart>
      <c:catAx>
        <c:axId val="1609837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02001536"/>
        <c:crosses val="autoZero"/>
        <c:auto val="1"/>
        <c:lblAlgn val="ctr"/>
        <c:lblOffset val="100"/>
        <c:noMultiLvlLbl val="0"/>
      </c:catAx>
      <c:valAx>
        <c:axId val="1602001536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crossAx val="16098371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5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 3.3'!$B$10</c:f>
              <c:strCache>
                <c:ptCount val="1"/>
                <c:pt idx="0">
                  <c:v>18-29 anni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 3.3'!$C$8:$F$9</c:f>
              <c:multiLvlStrCache>
                <c:ptCount val="4"/>
                <c:lvl>
                  <c:pt idx="0">
                    <c:v>Uomini</c:v>
                  </c:pt>
                  <c:pt idx="1">
                    <c:v>Donne</c:v>
                  </c:pt>
                  <c:pt idx="2">
                    <c:v>Uomini</c:v>
                  </c:pt>
                  <c:pt idx="3">
                    <c:v>Donne</c:v>
                  </c:pt>
                </c:lvl>
                <c:lvl>
                  <c:pt idx="0">
                    <c:v>2011</c:v>
                  </c:pt>
                  <c:pt idx="2">
                    <c:v>2022</c:v>
                  </c:pt>
                </c:lvl>
              </c:multiLvlStrCache>
            </c:multiLvlStrRef>
          </c:cat>
          <c:val>
            <c:numRef>
              <c:f>'Fig 3.3'!$C$10:$F$10</c:f>
              <c:numCache>
                <c:formatCode>0.0</c:formatCode>
                <c:ptCount val="4"/>
                <c:pt idx="0">
                  <c:v>15.66</c:v>
                </c:pt>
                <c:pt idx="1">
                  <c:v>17.18</c:v>
                </c:pt>
                <c:pt idx="2">
                  <c:v>7.38</c:v>
                </c:pt>
                <c:pt idx="3">
                  <c:v>7.79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EB-4A0A-8F04-A4B8D71941EF}"/>
            </c:ext>
          </c:extLst>
        </c:ser>
        <c:ser>
          <c:idx val="1"/>
          <c:order val="1"/>
          <c:tx>
            <c:strRef>
              <c:f>'Fig 3.3'!$B$11</c:f>
              <c:strCache>
                <c:ptCount val="1"/>
                <c:pt idx="0">
                  <c:v>30-49 anni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 3.3'!$C$8:$F$9</c:f>
              <c:multiLvlStrCache>
                <c:ptCount val="4"/>
                <c:lvl>
                  <c:pt idx="0">
                    <c:v>Uomini</c:v>
                  </c:pt>
                  <c:pt idx="1">
                    <c:v>Donne</c:v>
                  </c:pt>
                  <c:pt idx="2">
                    <c:v>Uomini</c:v>
                  </c:pt>
                  <c:pt idx="3">
                    <c:v>Donne</c:v>
                  </c:pt>
                </c:lvl>
                <c:lvl>
                  <c:pt idx="0">
                    <c:v>2011</c:v>
                  </c:pt>
                  <c:pt idx="2">
                    <c:v>2022</c:v>
                  </c:pt>
                </c:lvl>
              </c:multiLvlStrCache>
            </c:multiLvlStrRef>
          </c:cat>
          <c:val>
            <c:numRef>
              <c:f>'Fig 3.3'!$C$11:$F$11</c:f>
              <c:numCache>
                <c:formatCode>0.0</c:formatCode>
                <c:ptCount val="4"/>
                <c:pt idx="0">
                  <c:v>26.36</c:v>
                </c:pt>
                <c:pt idx="1">
                  <c:v>28.04</c:v>
                </c:pt>
                <c:pt idx="2">
                  <c:v>12.57</c:v>
                </c:pt>
                <c:pt idx="3">
                  <c:v>11.84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AEB-4A0A-8F04-A4B8D71941EF}"/>
            </c:ext>
          </c:extLst>
        </c:ser>
        <c:ser>
          <c:idx val="2"/>
          <c:order val="2"/>
          <c:tx>
            <c:strRef>
              <c:f>'Fig 3.3'!$B$12</c:f>
              <c:strCache>
                <c:ptCount val="1"/>
                <c:pt idx="0">
                  <c:v>50-64 anni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Lbl>
              <c:idx val="2"/>
              <c:layout>
                <c:manualLayout>
                  <c:x val="5.5555555555554534E-3"/>
                  <c:y val="-3.24074074074074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EB-4A0A-8F04-A4B8D71941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'Fig 3.3'!$C$8:$F$9</c:f>
              <c:multiLvlStrCache>
                <c:ptCount val="4"/>
                <c:lvl>
                  <c:pt idx="0">
                    <c:v>Uomini</c:v>
                  </c:pt>
                  <c:pt idx="1">
                    <c:v>Donne</c:v>
                  </c:pt>
                  <c:pt idx="2">
                    <c:v>Uomini</c:v>
                  </c:pt>
                  <c:pt idx="3">
                    <c:v>Donne</c:v>
                  </c:pt>
                </c:lvl>
                <c:lvl>
                  <c:pt idx="0">
                    <c:v>2011</c:v>
                  </c:pt>
                  <c:pt idx="2">
                    <c:v>2022</c:v>
                  </c:pt>
                </c:lvl>
              </c:multiLvlStrCache>
            </c:multiLvlStrRef>
          </c:cat>
          <c:val>
            <c:numRef>
              <c:f>'Fig 3.3'!$C$12:$F$12</c:f>
              <c:numCache>
                <c:formatCode>0.0</c:formatCode>
                <c:ptCount val="4"/>
                <c:pt idx="0">
                  <c:v>35.44</c:v>
                </c:pt>
                <c:pt idx="1">
                  <c:v>35.130000000000003</c:v>
                </c:pt>
                <c:pt idx="2">
                  <c:v>12.7</c:v>
                </c:pt>
                <c:pt idx="3">
                  <c:v>15.8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AEB-4A0A-8F04-A4B8D71941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03591888"/>
        <c:axId val="1611652400"/>
      </c:barChart>
      <c:catAx>
        <c:axId val="16035918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11652400"/>
        <c:crosses val="autoZero"/>
        <c:auto val="1"/>
        <c:lblAlgn val="ctr"/>
        <c:lblOffset val="100"/>
        <c:noMultiLvlLbl val="0"/>
      </c:catAx>
      <c:valAx>
        <c:axId val="1611652400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crossAx val="16035918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5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'Fig 3.4'!$C$4</c:f>
              <c:strCache>
                <c:ptCount val="1"/>
                <c:pt idx="0">
                  <c:v>2011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3.4'!$B$5:$B$8</c:f>
              <c:strCache>
                <c:ptCount val="4"/>
                <c:pt idx="0">
                  <c:v>Lavoro a tempo indeterminato</c:v>
                </c:pt>
                <c:pt idx="1">
                  <c:v>Lavoro a tempo determinato</c:v>
                </c:pt>
                <c:pt idx="2">
                  <c:v>Contratti atipici</c:v>
                </c:pt>
                <c:pt idx="3">
                  <c:v>Attività imprenditoriali e in proprio</c:v>
                </c:pt>
              </c:strCache>
            </c:strRef>
          </c:cat>
          <c:val>
            <c:numRef>
              <c:f>'Fig 3.4'!$C$5:$C$8</c:f>
              <c:numCache>
                <c:formatCode>0.0</c:formatCode>
                <c:ptCount val="4"/>
                <c:pt idx="0">
                  <c:v>21.069995539826607</c:v>
                </c:pt>
                <c:pt idx="1">
                  <c:v>39.797999239561868</c:v>
                </c:pt>
                <c:pt idx="2">
                  <c:v>8.395740783158514</c:v>
                </c:pt>
                <c:pt idx="3">
                  <c:v>5.4891704997566571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23-445F-8286-494EF89C906E}"/>
            </c:ext>
          </c:extLst>
        </c:ser>
        <c:ser>
          <c:idx val="1"/>
          <c:order val="1"/>
          <c:tx>
            <c:strRef>
              <c:f>'Fig 3.4'!$D$4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3.4'!$B$5:$B$8</c:f>
              <c:strCache>
                <c:ptCount val="4"/>
                <c:pt idx="0">
                  <c:v>Lavoro a tempo indeterminato</c:v>
                </c:pt>
                <c:pt idx="1">
                  <c:v>Lavoro a tempo determinato</c:v>
                </c:pt>
                <c:pt idx="2">
                  <c:v>Contratti atipici</c:v>
                </c:pt>
                <c:pt idx="3">
                  <c:v>Attività imprenditoriali e in proprio</c:v>
                </c:pt>
              </c:strCache>
            </c:strRef>
          </c:cat>
          <c:val>
            <c:numRef>
              <c:f>'Fig 3.4'!$D$5:$D$8</c:f>
              <c:numCache>
                <c:formatCode>0.0</c:formatCode>
                <c:ptCount val="4"/>
                <c:pt idx="0">
                  <c:v>33.205935347055416</c:v>
                </c:pt>
                <c:pt idx="1">
                  <c:v>52.06712314397376</c:v>
                </c:pt>
                <c:pt idx="2">
                  <c:v>9.782811351677541</c:v>
                </c:pt>
                <c:pt idx="3">
                  <c:v>1.7653331130679271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F23-445F-8286-494EF89C90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564489216"/>
        <c:axId val="901606784"/>
      </c:barChart>
      <c:catAx>
        <c:axId val="56448921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01606784"/>
        <c:crosses val="autoZero"/>
        <c:auto val="1"/>
        <c:lblAlgn val="ctr"/>
        <c:lblOffset val="100"/>
        <c:noMultiLvlLbl val="0"/>
      </c:catAx>
      <c:valAx>
        <c:axId val="901606784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crossAx val="5644892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5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>
        <c:manualLayout>
          <c:layoutTarget val="inner"/>
          <c:xMode val="edge"/>
          <c:yMode val="edge"/>
          <c:x val="4.3656183037057796E-2"/>
          <c:y val="3.1313925125423817E-2"/>
          <c:w val="0.91240233612059185"/>
          <c:h val="0.95258945572979847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/>
            </a:solidFill>
            <a:ln w="3175">
              <a:solidFill>
                <a:schemeClr val="bg1">
                  <a:lumMod val="85000"/>
                </a:schemeClr>
              </a:solidFill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3175">
                <a:solidFill>
                  <a:schemeClr val="bg1">
                    <a:lumMod val="85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381-4FFB-AFCB-FB16C9995D61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3175">
                <a:solidFill>
                  <a:schemeClr val="bg1">
                    <a:lumMod val="85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381-4FFB-AFCB-FB16C9995D61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3175">
                <a:solidFill>
                  <a:schemeClr val="bg1">
                    <a:lumMod val="85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381-4FFB-AFCB-FB16C9995D61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3175">
                <a:solidFill>
                  <a:schemeClr val="bg1">
                    <a:lumMod val="85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381-4FFB-AFCB-FB16C9995D61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3175">
                <a:solidFill>
                  <a:schemeClr val="bg1">
                    <a:lumMod val="85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C381-4FFB-AFCB-FB16C9995D61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3175">
                <a:solidFill>
                  <a:schemeClr val="bg1">
                    <a:lumMod val="85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381-4FFB-AFCB-FB16C9995D61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3175">
                <a:solidFill>
                  <a:schemeClr val="bg1">
                    <a:lumMod val="85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381-4FFB-AFCB-FB16C9995D61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3175">
                <a:solidFill>
                  <a:schemeClr val="bg1">
                    <a:lumMod val="85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C381-4FFB-AFCB-FB16C9995D61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3175">
                <a:solidFill>
                  <a:schemeClr val="bg1">
                    <a:lumMod val="85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C381-4FFB-AFCB-FB16C9995D61}"/>
              </c:ext>
            </c:extLst>
          </c:dPt>
          <c:dPt>
            <c:idx val="14"/>
            <c:invertIfNegative val="0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3175">
                <a:solidFill>
                  <a:schemeClr val="bg1">
                    <a:lumMod val="85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C381-4FFB-AFCB-FB16C9995D61}"/>
              </c:ext>
            </c:extLst>
          </c:dPt>
          <c:dPt>
            <c:idx val="15"/>
            <c:invertIfNegative val="0"/>
            <c:bubble3D val="0"/>
            <c:spPr>
              <a:solidFill>
                <a:schemeClr val="accent2"/>
              </a:solidFill>
              <a:ln w="3175">
                <a:solidFill>
                  <a:schemeClr val="bg1">
                    <a:lumMod val="85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C381-4FFB-AFCB-FB16C9995D61}"/>
              </c:ext>
            </c:extLst>
          </c:dPt>
          <c:dPt>
            <c:idx val="16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3175">
                <a:solidFill>
                  <a:schemeClr val="bg1">
                    <a:lumMod val="85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C381-4FFB-AFCB-FB16C9995D61}"/>
              </c:ext>
            </c:extLst>
          </c:dPt>
          <c:dPt>
            <c:idx val="17"/>
            <c:invertIfNegative val="0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3175">
                <a:solidFill>
                  <a:schemeClr val="bg1">
                    <a:lumMod val="85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C381-4FFB-AFCB-FB16C9995D6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 3.5'!$D$1:$U$2</c:f>
              <c:multiLvlStrCache>
                <c:ptCount val="18"/>
                <c:lvl>
                  <c:pt idx="0">
                    <c:v>18-29 anni</c:v>
                  </c:pt>
                  <c:pt idx="1">
                    <c:v>30-49 anni</c:v>
                  </c:pt>
                  <c:pt idx="2">
                    <c:v>50-74 anni</c:v>
                  </c:pt>
                  <c:pt idx="3">
                    <c:v>18-29 anni</c:v>
                  </c:pt>
                  <c:pt idx="4">
                    <c:v>30-49 anni</c:v>
                  </c:pt>
                  <c:pt idx="5">
                    <c:v>50-74 anni</c:v>
                  </c:pt>
                  <c:pt idx="6">
                    <c:v>18-29 anni</c:v>
                  </c:pt>
                  <c:pt idx="7">
                    <c:v>30-49 anni</c:v>
                  </c:pt>
                  <c:pt idx="8">
                    <c:v>50-74 anni</c:v>
                  </c:pt>
                  <c:pt idx="9">
                    <c:v>18-29 anni</c:v>
                  </c:pt>
                  <c:pt idx="10">
                    <c:v>30-49 anni</c:v>
                  </c:pt>
                  <c:pt idx="11">
                    <c:v>50-74 anni</c:v>
                  </c:pt>
                  <c:pt idx="12">
                    <c:v>18-29 anni</c:v>
                  </c:pt>
                  <c:pt idx="13">
                    <c:v>30-49 anni</c:v>
                  </c:pt>
                  <c:pt idx="14">
                    <c:v>50-74 anni</c:v>
                  </c:pt>
                  <c:pt idx="15">
                    <c:v>18-29 anni</c:v>
                  </c:pt>
                  <c:pt idx="16">
                    <c:v>30-49 anni</c:v>
                  </c:pt>
                  <c:pt idx="17">
                    <c:v>50-74 anni</c:v>
                  </c:pt>
                </c:lvl>
                <c:lvl>
                  <c:pt idx="0">
                    <c:v>Centri per l'impiego</c:v>
                  </c:pt>
                  <c:pt idx="3">
                    <c:v>Agenzia di somministrazione di lavoro</c:v>
                  </c:pt>
                  <c:pt idx="6">
                    <c:v>Società di ricerca e selezione del personale</c:v>
                  </c:pt>
                  <c:pt idx="9">
                    <c:v>Sindacati o organizzazioni datoriali</c:v>
                  </c:pt>
                  <c:pt idx="12">
                    <c:v>Consulenti del lavoro</c:v>
                  </c:pt>
                  <c:pt idx="15">
                    <c:v>Job center universitari/scolastici</c:v>
                  </c:pt>
                </c:lvl>
              </c:multiLvlStrCache>
            </c:multiLvlStrRef>
          </c:cat>
          <c:val>
            <c:numRef>
              <c:f>'fig 3.5'!$D$5:$U$5</c:f>
              <c:numCache>
                <c:formatCode>###0.0</c:formatCode>
                <c:ptCount val="18"/>
                <c:pt idx="0">
                  <c:v>13.694815333499179</c:v>
                </c:pt>
                <c:pt idx="1">
                  <c:v>8.1786774507566342</c:v>
                </c:pt>
                <c:pt idx="2">
                  <c:v>2.6896322856847656</c:v>
                </c:pt>
                <c:pt idx="3">
                  <c:v>12.64409101857308</c:v>
                </c:pt>
                <c:pt idx="4">
                  <c:v>7.6604680971182262</c:v>
                </c:pt>
                <c:pt idx="5">
                  <c:v>2.2548126273892191</c:v>
                </c:pt>
                <c:pt idx="6">
                  <c:v>10.92619475630422</c:v>
                </c:pt>
                <c:pt idx="7">
                  <c:v>6.4049834041313414</c:v>
                </c:pt>
                <c:pt idx="8">
                  <c:v>1.7809188762676444</c:v>
                </c:pt>
                <c:pt idx="9">
                  <c:v>6.9563447342205507</c:v>
                </c:pt>
                <c:pt idx="10">
                  <c:v>5.2489079513325745</c:v>
                </c:pt>
                <c:pt idx="11">
                  <c:v>2.864151166718155</c:v>
                </c:pt>
                <c:pt idx="12">
                  <c:v>5.0520792853125629</c:v>
                </c:pt>
                <c:pt idx="13">
                  <c:v>3.1331257810623994</c:v>
                </c:pt>
                <c:pt idx="14">
                  <c:v>0.96004591333166911</c:v>
                </c:pt>
                <c:pt idx="15">
                  <c:v>3.7440123255474331</c:v>
                </c:pt>
                <c:pt idx="16">
                  <c:v>1.7695515517721105</c:v>
                </c:pt>
                <c:pt idx="17">
                  <c:v>0.40683976563020668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C381-4FFB-AFCB-FB16C9995D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-52"/>
        <c:axId val="804155151"/>
        <c:axId val="804151791"/>
      </c:barChart>
      <c:catAx>
        <c:axId val="80415515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04151791"/>
        <c:crosses val="autoZero"/>
        <c:auto val="1"/>
        <c:lblAlgn val="ctr"/>
        <c:lblOffset val="100"/>
        <c:noMultiLvlLbl val="0"/>
      </c:catAx>
      <c:valAx>
        <c:axId val="804151791"/>
        <c:scaling>
          <c:orientation val="minMax"/>
          <c:max val="15"/>
          <c:min val="0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##0.0" sourceLinked="1"/>
        <c:majorTickMark val="none"/>
        <c:minorTickMark val="none"/>
        <c:tickLblPos val="nextTo"/>
        <c:crossAx val="8041551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>
        <c:manualLayout>
          <c:layoutTarget val="inner"/>
          <c:xMode val="edge"/>
          <c:yMode val="edge"/>
          <c:x val="4.3656183037057796E-2"/>
          <c:y val="3.1313925125423817E-2"/>
          <c:w val="0.91240233612059185"/>
          <c:h val="0.95258945572979847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/>
            </a:solidFill>
            <a:ln w="3175">
              <a:solidFill>
                <a:schemeClr val="bg1">
                  <a:lumMod val="85000"/>
                </a:schemeClr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>
                  <a:lumMod val="50000"/>
                </a:schemeClr>
              </a:solidFill>
              <a:ln w="3175">
                <a:solidFill>
                  <a:schemeClr val="bg1">
                    <a:lumMod val="85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294-45F4-857B-79BA54A0CF62}"/>
              </c:ext>
            </c:extLst>
          </c:dPt>
          <c:dPt>
            <c:idx val="1"/>
            <c:invertIfNegative val="0"/>
            <c:bubble3D val="0"/>
            <c:spPr>
              <a:solidFill>
                <a:srgbClr val="92D050"/>
              </a:solidFill>
              <a:ln w="3175">
                <a:solidFill>
                  <a:schemeClr val="bg1">
                    <a:lumMod val="85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294-45F4-857B-79BA54A0CF62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 w="3175">
                <a:solidFill>
                  <a:schemeClr val="bg1">
                    <a:lumMod val="85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5294-45F4-857B-79BA54A0CF62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6">
                  <a:lumMod val="50000"/>
                </a:schemeClr>
              </a:solidFill>
              <a:ln w="3175">
                <a:solidFill>
                  <a:schemeClr val="bg1">
                    <a:lumMod val="85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5294-45F4-857B-79BA54A0CF62}"/>
              </c:ext>
            </c:extLst>
          </c:dPt>
          <c:dPt>
            <c:idx val="4"/>
            <c:invertIfNegative val="0"/>
            <c:bubble3D val="0"/>
            <c:spPr>
              <a:solidFill>
                <a:srgbClr val="92D050"/>
              </a:solidFill>
              <a:ln w="3175">
                <a:solidFill>
                  <a:schemeClr val="bg1">
                    <a:lumMod val="85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5294-45F4-857B-79BA54A0CF62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 w="3175">
                <a:solidFill>
                  <a:schemeClr val="bg1">
                    <a:lumMod val="85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5294-45F4-857B-79BA54A0CF62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50000"/>
                </a:schemeClr>
              </a:solidFill>
              <a:ln w="3175">
                <a:solidFill>
                  <a:schemeClr val="bg1">
                    <a:lumMod val="85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5294-45F4-857B-79BA54A0CF62}"/>
              </c:ext>
            </c:extLst>
          </c:dPt>
          <c:dPt>
            <c:idx val="7"/>
            <c:invertIfNegative val="0"/>
            <c:bubble3D val="0"/>
            <c:spPr>
              <a:solidFill>
                <a:srgbClr val="92D050"/>
              </a:solidFill>
              <a:ln w="3175">
                <a:solidFill>
                  <a:schemeClr val="bg1">
                    <a:lumMod val="85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5294-45F4-857B-79BA54A0CF62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 w="3175">
                <a:solidFill>
                  <a:schemeClr val="bg1">
                    <a:lumMod val="85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5294-45F4-857B-79BA54A0CF62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6">
                  <a:lumMod val="50000"/>
                </a:schemeClr>
              </a:solidFill>
              <a:ln w="3175">
                <a:solidFill>
                  <a:schemeClr val="bg1">
                    <a:lumMod val="85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5294-45F4-857B-79BA54A0CF62}"/>
              </c:ext>
            </c:extLst>
          </c:dPt>
          <c:dPt>
            <c:idx val="10"/>
            <c:invertIfNegative val="0"/>
            <c:bubble3D val="0"/>
            <c:spPr>
              <a:solidFill>
                <a:srgbClr val="92D050"/>
              </a:solidFill>
              <a:ln w="3175">
                <a:solidFill>
                  <a:schemeClr val="bg1">
                    <a:lumMod val="85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5294-45F4-857B-79BA54A0CF62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 w="3175">
                <a:solidFill>
                  <a:schemeClr val="bg1">
                    <a:lumMod val="85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5294-45F4-857B-79BA54A0CF62}"/>
              </c:ext>
            </c:extLst>
          </c:dPt>
          <c:dPt>
            <c:idx val="12"/>
            <c:invertIfNegative val="0"/>
            <c:bubble3D val="0"/>
            <c:spPr>
              <a:solidFill>
                <a:schemeClr val="accent6">
                  <a:lumMod val="50000"/>
                </a:schemeClr>
              </a:solidFill>
              <a:ln w="3175">
                <a:solidFill>
                  <a:schemeClr val="bg1">
                    <a:lumMod val="85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5294-45F4-857B-79BA54A0CF62}"/>
              </c:ext>
            </c:extLst>
          </c:dPt>
          <c:dPt>
            <c:idx val="13"/>
            <c:invertIfNegative val="0"/>
            <c:bubble3D val="0"/>
            <c:spPr>
              <a:solidFill>
                <a:srgbClr val="92D050"/>
              </a:solidFill>
              <a:ln w="3175">
                <a:solidFill>
                  <a:schemeClr val="bg1">
                    <a:lumMod val="85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5294-45F4-857B-79BA54A0CF62}"/>
              </c:ext>
            </c:extLst>
          </c:dPt>
          <c:dPt>
            <c:idx val="14"/>
            <c:invertIfNegative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 w="3175">
                <a:solidFill>
                  <a:schemeClr val="bg1">
                    <a:lumMod val="85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5294-45F4-857B-79BA54A0CF62}"/>
              </c:ext>
            </c:extLst>
          </c:dPt>
          <c:dPt>
            <c:idx val="15"/>
            <c:invertIfNegative val="0"/>
            <c:bubble3D val="0"/>
            <c:spPr>
              <a:solidFill>
                <a:schemeClr val="accent6">
                  <a:lumMod val="50000"/>
                </a:schemeClr>
              </a:solidFill>
              <a:ln w="3175">
                <a:solidFill>
                  <a:schemeClr val="bg1">
                    <a:lumMod val="85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5294-45F4-857B-79BA54A0CF62}"/>
              </c:ext>
            </c:extLst>
          </c:dPt>
          <c:dPt>
            <c:idx val="16"/>
            <c:invertIfNegative val="0"/>
            <c:bubble3D val="0"/>
            <c:spPr>
              <a:solidFill>
                <a:srgbClr val="92D050"/>
              </a:solidFill>
              <a:ln w="3175">
                <a:solidFill>
                  <a:schemeClr val="bg1">
                    <a:lumMod val="85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5294-45F4-857B-79BA54A0CF62}"/>
              </c:ext>
            </c:extLst>
          </c:dPt>
          <c:dPt>
            <c:idx val="17"/>
            <c:invertIfNegative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 w="3175">
                <a:solidFill>
                  <a:schemeClr val="bg1">
                    <a:lumMod val="85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5294-45F4-857B-79BA54A0CF6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 3.6'!$D$1:$U$2</c:f>
              <c:multiLvlStrCache>
                <c:ptCount val="18"/>
                <c:lvl>
                  <c:pt idx="0">
                    <c:v>Fino alla licenza media</c:v>
                  </c:pt>
                  <c:pt idx="1">
                    <c:v>Diploma</c:v>
                  </c:pt>
                  <c:pt idx="2">
                    <c:v>Laurea o post-lauream</c:v>
                  </c:pt>
                  <c:pt idx="3">
                    <c:v>Fino alla licenza media</c:v>
                  </c:pt>
                  <c:pt idx="4">
                    <c:v>Diploma</c:v>
                  </c:pt>
                  <c:pt idx="5">
                    <c:v>Laurea o post-lauream</c:v>
                  </c:pt>
                  <c:pt idx="6">
                    <c:v>Fino alla licenza media</c:v>
                  </c:pt>
                  <c:pt idx="7">
                    <c:v>Diploma</c:v>
                  </c:pt>
                  <c:pt idx="8">
                    <c:v>Laurea o post-lauream</c:v>
                  </c:pt>
                  <c:pt idx="9">
                    <c:v>Fino alla licenza media</c:v>
                  </c:pt>
                  <c:pt idx="10">
                    <c:v>Diploma</c:v>
                  </c:pt>
                  <c:pt idx="11">
                    <c:v>Laurea o post-lauream</c:v>
                  </c:pt>
                  <c:pt idx="12">
                    <c:v>Fino alla licenza media</c:v>
                  </c:pt>
                  <c:pt idx="13">
                    <c:v>Diploma</c:v>
                  </c:pt>
                  <c:pt idx="14">
                    <c:v>Laurea o post-lauream</c:v>
                  </c:pt>
                  <c:pt idx="15">
                    <c:v>Fino alla licenza media</c:v>
                  </c:pt>
                  <c:pt idx="16">
                    <c:v>Diploma</c:v>
                  </c:pt>
                  <c:pt idx="17">
                    <c:v>Laurea o post-lauream</c:v>
                  </c:pt>
                </c:lvl>
                <c:lvl>
                  <c:pt idx="0">
                    <c:v>Centri per l'impiego</c:v>
                  </c:pt>
                  <c:pt idx="3">
                    <c:v>Agenzia di somministrazione di lavoro</c:v>
                  </c:pt>
                  <c:pt idx="6">
                    <c:v>Società di ricerca e selezione del personale</c:v>
                  </c:pt>
                  <c:pt idx="9">
                    <c:v>Sindacati o organizzazioni datoriali</c:v>
                  </c:pt>
                  <c:pt idx="12">
                    <c:v>Consulenti del lavoro</c:v>
                  </c:pt>
                  <c:pt idx="15">
                    <c:v>Job center universitari/scolastici</c:v>
                  </c:pt>
                </c:lvl>
              </c:multiLvlStrCache>
            </c:multiLvlStrRef>
          </c:cat>
          <c:val>
            <c:numRef>
              <c:f>'fig 3.6'!$D$5:$U$5</c:f>
              <c:numCache>
                <c:formatCode>###0.0</c:formatCode>
                <c:ptCount val="18"/>
                <c:pt idx="0">
                  <c:v>4.7902328408815302</c:v>
                </c:pt>
                <c:pt idx="1">
                  <c:v>7.882961454141304</c:v>
                </c:pt>
                <c:pt idx="2">
                  <c:v>7.3856275955147632</c:v>
                </c:pt>
                <c:pt idx="3">
                  <c:v>4.2733003098396711</c:v>
                </c:pt>
                <c:pt idx="4">
                  <c:v>7.2637076315770326</c:v>
                </c:pt>
                <c:pt idx="5">
                  <c:v>6.7975281987106673</c:v>
                </c:pt>
                <c:pt idx="6">
                  <c:v>3.5300473917681474</c:v>
                </c:pt>
                <c:pt idx="7">
                  <c:v>6.074779548229106</c:v>
                </c:pt>
                <c:pt idx="8">
                  <c:v>5.8521873182220077</c:v>
                </c:pt>
                <c:pt idx="9">
                  <c:v>3.4736690941305182</c:v>
                </c:pt>
                <c:pt idx="10">
                  <c:v>5.0488255854677861</c:v>
                </c:pt>
                <c:pt idx="11">
                  <c:v>5.1059418541914425</c:v>
                </c:pt>
                <c:pt idx="12">
                  <c:v>1.7902604051604913</c:v>
                </c:pt>
                <c:pt idx="13">
                  <c:v>2.9378040629764088</c:v>
                </c:pt>
                <c:pt idx="14">
                  <c:v>2.7410062583945258</c:v>
                </c:pt>
                <c:pt idx="15">
                  <c:v>0.92369121501582918</c:v>
                </c:pt>
                <c:pt idx="16">
                  <c:v>1.4545988144909299</c:v>
                </c:pt>
                <c:pt idx="17">
                  <c:v>2.7722313032931503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4-5294-45F4-857B-79BA54A0CF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-52"/>
        <c:axId val="804155151"/>
        <c:axId val="804151791"/>
      </c:barChart>
      <c:catAx>
        <c:axId val="80415515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04151791"/>
        <c:crosses val="autoZero"/>
        <c:auto val="1"/>
        <c:lblAlgn val="ctr"/>
        <c:lblOffset val="100"/>
        <c:noMultiLvlLbl val="0"/>
      </c:catAx>
      <c:valAx>
        <c:axId val="804151791"/>
        <c:scaling>
          <c:orientation val="minMax"/>
          <c:max val="9"/>
          <c:min val="0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##0.0" sourceLinked="1"/>
        <c:majorTickMark val="out"/>
        <c:minorTickMark val="none"/>
        <c:tickLblPos val="nextTo"/>
        <c:crossAx val="8041551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>
        <c:manualLayout>
          <c:layoutTarget val="inner"/>
          <c:xMode val="edge"/>
          <c:yMode val="edge"/>
          <c:x val="4.3656183037057796E-2"/>
          <c:y val="3.1313925125423817E-2"/>
          <c:w val="0.91240233612059185"/>
          <c:h val="0.939920864163336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5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7AB-474D-ACD2-5CD4278EBA39}"/>
              </c:ext>
            </c:extLst>
          </c:dPt>
          <c:dPt>
            <c:idx val="1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7AB-474D-ACD2-5CD4278EBA39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47AB-474D-ACD2-5CD4278EBA39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47AB-474D-ACD2-5CD4278EBA39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5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47AB-474D-ACD2-5CD4278EBA39}"/>
              </c:ext>
            </c:extLst>
          </c:dPt>
          <c:dPt>
            <c:idx val="5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47AB-474D-ACD2-5CD4278EBA39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47AB-474D-ACD2-5CD4278EBA39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1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47AB-474D-ACD2-5CD4278EBA39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5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47AB-474D-ACD2-5CD4278EBA39}"/>
              </c:ext>
            </c:extLst>
          </c:dPt>
          <c:dPt>
            <c:idx val="9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47AB-474D-ACD2-5CD4278EBA39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47AB-474D-ACD2-5CD4278EBA39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1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47AB-474D-ACD2-5CD4278EBA39}"/>
              </c:ext>
            </c:extLst>
          </c:dPt>
          <c:dPt>
            <c:idx val="12"/>
            <c:invertIfNegative val="0"/>
            <c:bubble3D val="0"/>
            <c:spPr>
              <a:solidFill>
                <a:schemeClr val="accent5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47AB-474D-ACD2-5CD4278EBA39}"/>
              </c:ext>
            </c:extLst>
          </c:dPt>
          <c:dPt>
            <c:idx val="13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47AB-474D-ACD2-5CD4278EBA39}"/>
              </c:ext>
            </c:extLst>
          </c:dPt>
          <c:dPt>
            <c:idx val="14"/>
            <c:invertIfNegative val="0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47AB-474D-ACD2-5CD4278EBA39}"/>
              </c:ext>
            </c:extLst>
          </c:dPt>
          <c:dPt>
            <c:idx val="15"/>
            <c:invertIfNegative val="0"/>
            <c:bubble3D val="0"/>
            <c:spPr>
              <a:solidFill>
                <a:schemeClr val="accent1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47AB-474D-ACD2-5CD4278EBA39}"/>
              </c:ext>
            </c:extLst>
          </c:dPt>
          <c:dPt>
            <c:idx val="16"/>
            <c:invertIfNegative val="0"/>
            <c:bubble3D val="0"/>
            <c:spPr>
              <a:solidFill>
                <a:schemeClr val="accent5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47AB-474D-ACD2-5CD4278EBA39}"/>
              </c:ext>
            </c:extLst>
          </c:dPt>
          <c:dPt>
            <c:idx val="17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47AB-474D-ACD2-5CD4278EBA39}"/>
              </c:ext>
            </c:extLst>
          </c:dPt>
          <c:dPt>
            <c:idx val="18"/>
            <c:invertIfNegative val="0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47AB-474D-ACD2-5CD4278EBA39}"/>
              </c:ext>
            </c:extLst>
          </c:dPt>
          <c:dPt>
            <c:idx val="19"/>
            <c:invertIfNegative val="0"/>
            <c:bubble3D val="0"/>
            <c:spPr>
              <a:solidFill>
                <a:schemeClr val="accent1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47AB-474D-ACD2-5CD4278EBA39}"/>
              </c:ext>
            </c:extLst>
          </c:dPt>
          <c:dPt>
            <c:idx val="20"/>
            <c:invertIfNegative val="0"/>
            <c:bubble3D val="0"/>
            <c:spPr>
              <a:solidFill>
                <a:schemeClr val="accent5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47AB-474D-ACD2-5CD4278EBA39}"/>
              </c:ext>
            </c:extLst>
          </c:dPt>
          <c:dPt>
            <c:idx val="21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47AB-474D-ACD2-5CD4278EBA39}"/>
              </c:ext>
            </c:extLst>
          </c:dPt>
          <c:dPt>
            <c:idx val="22"/>
            <c:invertIfNegative val="0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47AB-474D-ACD2-5CD4278EBA39}"/>
              </c:ext>
            </c:extLst>
          </c:dPt>
          <c:dPt>
            <c:idx val="23"/>
            <c:invertIfNegative val="0"/>
            <c:bubble3D val="0"/>
            <c:spPr>
              <a:solidFill>
                <a:schemeClr val="accent1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47AB-474D-ACD2-5CD4278EBA3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 3.7'!$D$2:$AA$3</c:f>
              <c:multiLvlStrCache>
                <c:ptCount val="24"/>
                <c:lvl>
                  <c:pt idx="0">
                    <c:v>Nord-Ovest</c:v>
                  </c:pt>
                  <c:pt idx="1">
                    <c:v>Nord-Est</c:v>
                  </c:pt>
                  <c:pt idx="2">
                    <c:v>Centro</c:v>
                  </c:pt>
                  <c:pt idx="3">
                    <c:v>Sud e Isole</c:v>
                  </c:pt>
                  <c:pt idx="4">
                    <c:v>Nord-Ovest</c:v>
                  </c:pt>
                  <c:pt idx="5">
                    <c:v>Nord-Est</c:v>
                  </c:pt>
                  <c:pt idx="6">
                    <c:v>Centro</c:v>
                  </c:pt>
                  <c:pt idx="7">
                    <c:v>Sud e Isole</c:v>
                  </c:pt>
                  <c:pt idx="8">
                    <c:v>Nord-Ovest</c:v>
                  </c:pt>
                  <c:pt idx="9">
                    <c:v>Nord-Est</c:v>
                  </c:pt>
                  <c:pt idx="10">
                    <c:v>Centro</c:v>
                  </c:pt>
                  <c:pt idx="11">
                    <c:v>Sud e Isole</c:v>
                  </c:pt>
                  <c:pt idx="12">
                    <c:v>Nord-Ovest</c:v>
                  </c:pt>
                  <c:pt idx="13">
                    <c:v>Nord-Est</c:v>
                  </c:pt>
                  <c:pt idx="14">
                    <c:v>Centro</c:v>
                  </c:pt>
                  <c:pt idx="15">
                    <c:v>Sud e Isole</c:v>
                  </c:pt>
                  <c:pt idx="16">
                    <c:v>Nord-Ovest</c:v>
                  </c:pt>
                  <c:pt idx="17">
                    <c:v>Nord-Est</c:v>
                  </c:pt>
                  <c:pt idx="18">
                    <c:v>Centro</c:v>
                  </c:pt>
                  <c:pt idx="19">
                    <c:v>Sud e Isole</c:v>
                  </c:pt>
                  <c:pt idx="20">
                    <c:v>Nord-Ovest</c:v>
                  </c:pt>
                  <c:pt idx="21">
                    <c:v>Nord-Est</c:v>
                  </c:pt>
                  <c:pt idx="22">
                    <c:v>Centro</c:v>
                  </c:pt>
                  <c:pt idx="23">
                    <c:v>Sud e Isole</c:v>
                  </c:pt>
                </c:lvl>
                <c:lvl>
                  <c:pt idx="0">
                    <c:v>Centri per l'impiego</c:v>
                  </c:pt>
                  <c:pt idx="4">
                    <c:v>Agenzia di somministrazione di lavoro</c:v>
                  </c:pt>
                  <c:pt idx="8">
                    <c:v>Società di ricerca e selezione del personale</c:v>
                  </c:pt>
                  <c:pt idx="12">
                    <c:v>Sindacati o organizzazioni datoriali</c:v>
                  </c:pt>
                  <c:pt idx="16">
                    <c:v>Consulenti del lavoro</c:v>
                  </c:pt>
                  <c:pt idx="20">
                    <c:v>Job center universitari/scolastici</c:v>
                  </c:pt>
                </c:lvl>
              </c:multiLvlStrCache>
            </c:multiLvlStrRef>
          </c:cat>
          <c:val>
            <c:numRef>
              <c:f>'fig 3.7'!$D$6:$AA$6</c:f>
              <c:numCache>
                <c:formatCode>###0.0</c:formatCode>
                <c:ptCount val="24"/>
                <c:pt idx="0">
                  <c:v>5.7833360362488042</c:v>
                </c:pt>
                <c:pt idx="1">
                  <c:v>4.1633371954073084</c:v>
                </c:pt>
                <c:pt idx="2">
                  <c:v>4.9980715480586815</c:v>
                </c:pt>
                <c:pt idx="3">
                  <c:v>9.3143373237585543</c:v>
                </c:pt>
                <c:pt idx="4">
                  <c:v>5.6079849785905278</c:v>
                </c:pt>
                <c:pt idx="5">
                  <c:v>4.0408693021714157</c:v>
                </c:pt>
                <c:pt idx="6">
                  <c:v>4.636869986512453</c:v>
                </c:pt>
                <c:pt idx="7">
                  <c:v>8.0525760500491899</c:v>
                </c:pt>
                <c:pt idx="8">
                  <c:v>4.7148227255589532</c:v>
                </c:pt>
                <c:pt idx="9">
                  <c:v>3.0960545531393566</c:v>
                </c:pt>
                <c:pt idx="10">
                  <c:v>3.9021221037181686</c:v>
                </c:pt>
                <c:pt idx="11">
                  <c:v>6.8948630637036858</c:v>
                </c:pt>
                <c:pt idx="12">
                  <c:v>3.817443140644301</c:v>
                </c:pt>
                <c:pt idx="13">
                  <c:v>2.7327357896569495</c:v>
                </c:pt>
                <c:pt idx="14">
                  <c:v>3.137145545738512</c:v>
                </c:pt>
                <c:pt idx="15">
                  <c:v>6.562112293374696</c:v>
                </c:pt>
                <c:pt idx="16">
                  <c:v>2.645209067639144</c:v>
                </c:pt>
                <c:pt idx="17">
                  <c:v>2.0897217292705412</c:v>
                </c:pt>
                <c:pt idx="18">
                  <c:v>2.1639582005288172</c:v>
                </c:pt>
                <c:pt idx="19">
                  <c:v>2.6033629036830841</c:v>
                </c:pt>
                <c:pt idx="20">
                  <c:v>1.7978890359446122</c:v>
                </c:pt>
                <c:pt idx="21">
                  <c:v>1.2475834633341649</c:v>
                </c:pt>
                <c:pt idx="22">
                  <c:v>0.96676492429814687</c:v>
                </c:pt>
                <c:pt idx="23">
                  <c:v>1.6095759094925322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7AB-474D-ACD2-5CD4278EBA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-52"/>
        <c:axId val="804155151"/>
        <c:axId val="804151791"/>
      </c:barChart>
      <c:catAx>
        <c:axId val="80415515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04151791"/>
        <c:crosses val="autoZero"/>
        <c:auto val="1"/>
        <c:lblAlgn val="ctr"/>
        <c:lblOffset val="100"/>
        <c:noMultiLvlLbl val="0"/>
      </c:catAx>
      <c:valAx>
        <c:axId val="804151791"/>
        <c:scaling>
          <c:orientation val="minMax"/>
          <c:max val="10"/>
          <c:min val="0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##0.0" sourceLinked="1"/>
        <c:majorTickMark val="out"/>
        <c:minorTickMark val="none"/>
        <c:tickLblPos val="nextTo"/>
        <c:crossAx val="8041551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'fig 3.8'!$E$2</c:f>
              <c:strCache>
                <c:ptCount val="1"/>
                <c:pt idx="0">
                  <c:v>18-29 anni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3.8'!$A$3:$A$8</c:f>
              <c:strCache>
                <c:ptCount val="6"/>
                <c:pt idx="0">
                  <c:v>Centri per l'impiego</c:v>
                </c:pt>
                <c:pt idx="1">
                  <c:v>Agenzia di somministrazione di lavoro</c:v>
                </c:pt>
                <c:pt idx="2">
                  <c:v>Società di ricerca e selezione del personale</c:v>
                </c:pt>
                <c:pt idx="3">
                  <c:v>Sindacati o organizzazioni datoriali</c:v>
                </c:pt>
                <c:pt idx="4">
                  <c:v>Consulenti del lavoro</c:v>
                </c:pt>
                <c:pt idx="5">
                  <c:v>Job center universitari/scolastici</c:v>
                </c:pt>
              </c:strCache>
            </c:strRef>
          </c:cat>
          <c:val>
            <c:numRef>
              <c:f>'fig 3.8'!$E$3:$E$8</c:f>
              <c:numCache>
                <c:formatCode>###0.0</c:formatCode>
                <c:ptCount val="6"/>
                <c:pt idx="0">
                  <c:v>82.573963760204379</c:v>
                </c:pt>
                <c:pt idx="1">
                  <c:v>92.631940215790323</c:v>
                </c:pt>
                <c:pt idx="2">
                  <c:v>78.989198330823655</c:v>
                </c:pt>
                <c:pt idx="3">
                  <c:v>92.909725036963749</c:v>
                </c:pt>
                <c:pt idx="4">
                  <c:v>92.052522830061434</c:v>
                </c:pt>
                <c:pt idx="5">
                  <c:v>76.452559173078498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2E-4594-BA8B-1B728B8BFE26}"/>
            </c:ext>
          </c:extLst>
        </c:ser>
        <c:ser>
          <c:idx val="1"/>
          <c:order val="1"/>
          <c:tx>
            <c:strRef>
              <c:f>'fig 3.8'!$F$2</c:f>
              <c:strCache>
                <c:ptCount val="1"/>
                <c:pt idx="0">
                  <c:v>30-49 anni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3.8'!$A$3:$A$8</c:f>
              <c:strCache>
                <c:ptCount val="6"/>
                <c:pt idx="0">
                  <c:v>Centri per l'impiego</c:v>
                </c:pt>
                <c:pt idx="1">
                  <c:v>Agenzia di somministrazione di lavoro</c:v>
                </c:pt>
                <c:pt idx="2">
                  <c:v>Società di ricerca e selezione del personale</c:v>
                </c:pt>
                <c:pt idx="3">
                  <c:v>Sindacati o organizzazioni datoriali</c:v>
                </c:pt>
                <c:pt idx="4">
                  <c:v>Consulenti del lavoro</c:v>
                </c:pt>
                <c:pt idx="5">
                  <c:v>Job center universitari/scolastici</c:v>
                </c:pt>
              </c:strCache>
            </c:strRef>
          </c:cat>
          <c:val>
            <c:numRef>
              <c:f>'fig 3.8'!$F$3:$F$8</c:f>
              <c:numCache>
                <c:formatCode>###0.0</c:formatCode>
                <c:ptCount val="6"/>
                <c:pt idx="0">
                  <c:v>82.965515283614593</c:v>
                </c:pt>
                <c:pt idx="1">
                  <c:v>89.569120002356414</c:v>
                </c:pt>
                <c:pt idx="2">
                  <c:v>90.136146138587321</c:v>
                </c:pt>
                <c:pt idx="3">
                  <c:v>76.877022076215383</c:v>
                </c:pt>
                <c:pt idx="4">
                  <c:v>78.966051554243975</c:v>
                </c:pt>
                <c:pt idx="5">
                  <c:v>79.20537040153765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72E-4594-BA8B-1B728B8BFE26}"/>
            </c:ext>
          </c:extLst>
        </c:ser>
        <c:ser>
          <c:idx val="2"/>
          <c:order val="2"/>
          <c:tx>
            <c:strRef>
              <c:f>'fig 3.8'!$G$2</c:f>
              <c:strCache>
                <c:ptCount val="1"/>
                <c:pt idx="0">
                  <c:v>50-74 anni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3.8'!$A$3:$A$8</c:f>
              <c:strCache>
                <c:ptCount val="6"/>
                <c:pt idx="0">
                  <c:v>Centri per l'impiego</c:v>
                </c:pt>
                <c:pt idx="1">
                  <c:v>Agenzia di somministrazione di lavoro</c:v>
                </c:pt>
                <c:pt idx="2">
                  <c:v>Società di ricerca e selezione del personale</c:v>
                </c:pt>
                <c:pt idx="3">
                  <c:v>Sindacati o organizzazioni datoriali</c:v>
                </c:pt>
                <c:pt idx="4">
                  <c:v>Consulenti del lavoro</c:v>
                </c:pt>
                <c:pt idx="5">
                  <c:v>Job center universitari/scolastici</c:v>
                </c:pt>
              </c:strCache>
            </c:strRef>
          </c:cat>
          <c:val>
            <c:numRef>
              <c:f>'fig 3.8'!$G$3:$G$8</c:f>
              <c:numCache>
                <c:formatCode>###0.0</c:formatCode>
                <c:ptCount val="6"/>
                <c:pt idx="0">
                  <c:v>81.719646580196184</c:v>
                </c:pt>
                <c:pt idx="1">
                  <c:v>90.739376662071507</c:v>
                </c:pt>
                <c:pt idx="2">
                  <c:v>90.062602957876251</c:v>
                </c:pt>
                <c:pt idx="3">
                  <c:v>47.936490561468581</c:v>
                </c:pt>
                <c:pt idx="4">
                  <c:v>64.687772982957824</c:v>
                </c:pt>
                <c:pt idx="5">
                  <c:v>64.944794634110053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72E-4594-BA8B-1B728B8BFE26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90"/>
        <c:axId val="755469103"/>
        <c:axId val="755479663"/>
      </c:barChart>
      <c:catAx>
        <c:axId val="755469103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5479663"/>
        <c:crosses val="autoZero"/>
        <c:auto val="1"/>
        <c:lblAlgn val="ctr"/>
        <c:lblOffset val="100"/>
        <c:noMultiLvlLbl val="0"/>
      </c:catAx>
      <c:valAx>
        <c:axId val="755479663"/>
        <c:scaling>
          <c:orientation val="minMax"/>
          <c:max val="95"/>
          <c:min val="0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##0.0" sourceLinked="1"/>
        <c:majorTickMark val="none"/>
        <c:minorTickMark val="none"/>
        <c:tickLblPos val="nextTo"/>
        <c:crossAx val="755469103"/>
        <c:crosses val="autoZero"/>
        <c:crossBetween val="between"/>
        <c:majorUnit val="1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'fig 3.9'!$B$2</c:f>
              <c:strCache>
                <c:ptCount val="1"/>
                <c:pt idx="0">
                  <c:v>Fino alla licenza media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3.9'!$A$3:$A$8</c:f>
              <c:strCache>
                <c:ptCount val="6"/>
                <c:pt idx="0">
                  <c:v>Centri per l'impiego</c:v>
                </c:pt>
                <c:pt idx="1">
                  <c:v>Agenzia di somministrazione di lavoro</c:v>
                </c:pt>
                <c:pt idx="2">
                  <c:v>Società di ricerca e selezione del personale</c:v>
                </c:pt>
                <c:pt idx="3">
                  <c:v>Sindacati o organizzazioni datoriali</c:v>
                </c:pt>
                <c:pt idx="4">
                  <c:v>Consulenti del lavoro</c:v>
                </c:pt>
                <c:pt idx="5">
                  <c:v>Job center universitari/scolastici</c:v>
                </c:pt>
              </c:strCache>
            </c:strRef>
          </c:cat>
          <c:val>
            <c:numRef>
              <c:f>'fig 3.9'!$B$3:$B$8</c:f>
              <c:numCache>
                <c:formatCode>###0.0</c:formatCode>
                <c:ptCount val="6"/>
                <c:pt idx="0">
                  <c:v>77.239947763143348</c:v>
                </c:pt>
                <c:pt idx="1">
                  <c:v>91.314642273883052</c:v>
                </c:pt>
                <c:pt idx="2">
                  <c:v>81.267884236242054</c:v>
                </c:pt>
                <c:pt idx="3">
                  <c:v>68.075020082063816</c:v>
                </c:pt>
                <c:pt idx="4">
                  <c:v>77.568406147738955</c:v>
                </c:pt>
                <c:pt idx="5">
                  <c:v>84.60274660933861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76-41BB-BD7A-CBEAEF3E5194}"/>
            </c:ext>
          </c:extLst>
        </c:ser>
        <c:ser>
          <c:idx val="1"/>
          <c:order val="1"/>
          <c:tx>
            <c:strRef>
              <c:f>'fig 3.9'!$C$2</c:f>
              <c:strCache>
                <c:ptCount val="1"/>
                <c:pt idx="0">
                  <c:v>Diploma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3.9'!$A$3:$A$8</c:f>
              <c:strCache>
                <c:ptCount val="6"/>
                <c:pt idx="0">
                  <c:v>Centri per l'impiego</c:v>
                </c:pt>
                <c:pt idx="1">
                  <c:v>Agenzia di somministrazione di lavoro</c:v>
                </c:pt>
                <c:pt idx="2">
                  <c:v>Società di ricerca e selezione del personale</c:v>
                </c:pt>
                <c:pt idx="3">
                  <c:v>Sindacati o organizzazioni datoriali</c:v>
                </c:pt>
                <c:pt idx="4">
                  <c:v>Consulenti del lavoro</c:v>
                </c:pt>
                <c:pt idx="5">
                  <c:v>Job center universitari/scolastici</c:v>
                </c:pt>
              </c:strCache>
            </c:strRef>
          </c:cat>
          <c:val>
            <c:numRef>
              <c:f>'fig 3.9'!$C$3:$C$8</c:f>
              <c:numCache>
                <c:formatCode>###0.0</c:formatCode>
                <c:ptCount val="6"/>
                <c:pt idx="0">
                  <c:v>87.313959276684912</c:v>
                </c:pt>
                <c:pt idx="1">
                  <c:v>90.96682446366647</c:v>
                </c:pt>
                <c:pt idx="2">
                  <c:v>86.783459711627842</c:v>
                </c:pt>
                <c:pt idx="3">
                  <c:v>76.601005501832674</c:v>
                </c:pt>
                <c:pt idx="4">
                  <c:v>84.010092731233385</c:v>
                </c:pt>
                <c:pt idx="5">
                  <c:v>69.016084273550746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76-41BB-BD7A-CBEAEF3E5194}"/>
            </c:ext>
          </c:extLst>
        </c:ser>
        <c:ser>
          <c:idx val="2"/>
          <c:order val="2"/>
          <c:tx>
            <c:strRef>
              <c:f>'fig 3.9'!$D$2</c:f>
              <c:strCache>
                <c:ptCount val="1"/>
                <c:pt idx="0">
                  <c:v>Laurea o post-lauream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3.9'!$A$3:$A$8</c:f>
              <c:strCache>
                <c:ptCount val="6"/>
                <c:pt idx="0">
                  <c:v>Centri per l'impiego</c:v>
                </c:pt>
                <c:pt idx="1">
                  <c:v>Agenzia di somministrazione di lavoro</c:v>
                </c:pt>
                <c:pt idx="2">
                  <c:v>Società di ricerca e selezione del personale</c:v>
                </c:pt>
                <c:pt idx="3">
                  <c:v>Sindacati o organizzazioni datoriali</c:v>
                </c:pt>
                <c:pt idx="4">
                  <c:v>Consulenti del lavoro</c:v>
                </c:pt>
                <c:pt idx="5">
                  <c:v>Job center universitari/scolastici</c:v>
                </c:pt>
              </c:strCache>
            </c:strRef>
          </c:cat>
          <c:val>
            <c:numRef>
              <c:f>'fig 3.9'!$D$3:$D$8</c:f>
              <c:numCache>
                <c:formatCode>###0.0</c:formatCode>
                <c:ptCount val="6"/>
                <c:pt idx="0">
                  <c:v>78.829153332579381</c:v>
                </c:pt>
                <c:pt idx="1">
                  <c:v>90.214601252834072</c:v>
                </c:pt>
                <c:pt idx="2">
                  <c:v>90.160307029057492</c:v>
                </c:pt>
                <c:pt idx="3">
                  <c:v>69.001223802739503</c:v>
                </c:pt>
                <c:pt idx="4">
                  <c:v>78.814173783182113</c:v>
                </c:pt>
                <c:pt idx="5">
                  <c:v>78.07351346927868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676-41BB-BD7A-CBEAEF3E5194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755469103"/>
        <c:axId val="755479663"/>
      </c:barChart>
      <c:catAx>
        <c:axId val="755469103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5479663"/>
        <c:crosses val="autoZero"/>
        <c:auto val="1"/>
        <c:lblAlgn val="ctr"/>
        <c:lblOffset val="100"/>
        <c:noMultiLvlLbl val="0"/>
      </c:catAx>
      <c:valAx>
        <c:axId val="755479663"/>
        <c:scaling>
          <c:orientation val="minMax"/>
          <c:max val="95"/>
          <c:min val="0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##0.0" sourceLinked="1"/>
        <c:majorTickMark val="none"/>
        <c:minorTickMark val="none"/>
        <c:tickLblPos val="nextTo"/>
        <c:crossAx val="755469103"/>
        <c:crosses val="autoZero"/>
        <c:crossBetween val="between"/>
        <c:majorUnit val="1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1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6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7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34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598171</xdr:colOff>
      <xdr:row>17</xdr:row>
      <xdr:rowOff>180975</xdr:rowOff>
    </xdr:from>
    <xdr:to>
      <xdr:col>4</xdr:col>
      <xdr:colOff>847726</xdr:colOff>
      <xdr:row>32</xdr:row>
      <xdr:rowOff>5715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110DA180-F931-4861-A31C-74268B070C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</xdr:colOff>
      <xdr:row>8</xdr:row>
      <xdr:rowOff>68580</xdr:rowOff>
    </xdr:from>
    <xdr:to>
      <xdr:col>9</xdr:col>
      <xdr:colOff>57150</xdr:colOff>
      <xdr:row>27</xdr:row>
      <xdr:rowOff>160020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76141E8C-7C74-4FCF-9D4D-431ACF2CE8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</xdr:colOff>
      <xdr:row>16</xdr:row>
      <xdr:rowOff>173354</xdr:rowOff>
    </xdr:from>
    <xdr:to>
      <xdr:col>8</xdr:col>
      <xdr:colOff>28575</xdr:colOff>
      <xdr:row>32</xdr:row>
      <xdr:rowOff>175259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F985AA72-F7CB-4412-B13A-24AB818805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0</xdr:rowOff>
    </xdr:from>
    <xdr:to>
      <xdr:col>11</xdr:col>
      <xdr:colOff>7620</xdr:colOff>
      <xdr:row>16</xdr:row>
      <xdr:rowOff>15240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15F2757B-9B01-45D7-B435-FD29DE2349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</xdr:colOff>
      <xdr:row>1</xdr:row>
      <xdr:rowOff>195262</xdr:rowOff>
    </xdr:from>
    <xdr:to>
      <xdr:col>12</xdr:col>
      <xdr:colOff>66675</xdr:colOff>
      <xdr:row>16</xdr:row>
      <xdr:rowOff>33337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15A494B0-190D-44AF-A208-1F41E0AC8D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13336</xdr:colOff>
      <xdr:row>28</xdr:row>
      <xdr:rowOff>159066</xdr:rowOff>
    </xdr:from>
    <xdr:to>
      <xdr:col>26</xdr:col>
      <xdr:colOff>180976</xdr:colOff>
      <xdr:row>49</xdr:row>
      <xdr:rowOff>95250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AB259131-1CC4-430F-B752-D03CCE7752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13335</xdr:colOff>
      <xdr:row>13</xdr:row>
      <xdr:rowOff>98107</xdr:rowOff>
    </xdr:from>
    <xdr:to>
      <xdr:col>10</xdr:col>
      <xdr:colOff>57151</xdr:colOff>
      <xdr:row>27</xdr:row>
      <xdr:rowOff>172402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BEE614A1-8FD2-495C-9E2D-FE198D8BDB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171450</xdr:colOff>
      <xdr:row>25</xdr:row>
      <xdr:rowOff>538161</xdr:rowOff>
    </xdr:from>
    <xdr:to>
      <xdr:col>26</xdr:col>
      <xdr:colOff>200025</xdr:colOff>
      <xdr:row>30</xdr:row>
      <xdr:rowOff>733424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84A86DBE-624D-4FC5-B2EA-0ECA12579F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499111</xdr:colOff>
      <xdr:row>26</xdr:row>
      <xdr:rowOff>245744</xdr:rowOff>
    </xdr:from>
    <xdr:to>
      <xdr:col>11</xdr:col>
      <xdr:colOff>1905</xdr:colOff>
      <xdr:row>39</xdr:row>
      <xdr:rowOff>30480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E0C1B7B2-5338-47EB-AF2D-49F6DD2E49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28</xdr:row>
      <xdr:rowOff>100012</xdr:rowOff>
    </xdr:from>
    <xdr:to>
      <xdr:col>10</xdr:col>
      <xdr:colOff>76200</xdr:colOff>
      <xdr:row>42</xdr:row>
      <xdr:rowOff>176212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2E79BE83-5D76-4DF8-8EF2-5DD53C0C02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7620</xdr:colOff>
      <xdr:row>28</xdr:row>
      <xdr:rowOff>6667</xdr:rowOff>
    </xdr:from>
    <xdr:to>
      <xdr:col>9</xdr:col>
      <xdr:colOff>57150</xdr:colOff>
      <xdr:row>42</xdr:row>
      <xdr:rowOff>98107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1B1F9935-EE96-44A9-A50A-1B74756D2E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</xdr:colOff>
      <xdr:row>8</xdr:row>
      <xdr:rowOff>13335</xdr:rowOff>
    </xdr:from>
    <xdr:to>
      <xdr:col>11</xdr:col>
      <xdr:colOff>66675</xdr:colOff>
      <xdr:row>23</xdr:row>
      <xdr:rowOff>13335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3666DD1C-6472-0AE7-5677-D66D3989D1C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14</xdr:row>
      <xdr:rowOff>32385</xdr:rowOff>
    </xdr:from>
    <xdr:to>
      <xdr:col>11</xdr:col>
      <xdr:colOff>66675</xdr:colOff>
      <xdr:row>29</xdr:row>
      <xdr:rowOff>32385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9AE88298-52CE-3359-E61E-A02E1DE5CB6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3810</xdr:colOff>
      <xdr:row>3</xdr:row>
      <xdr:rowOff>150495</xdr:rowOff>
    </xdr:from>
    <xdr:to>
      <xdr:col>13</xdr:col>
      <xdr:colOff>38100</xdr:colOff>
      <xdr:row>22</xdr:row>
      <xdr:rowOff>169545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F0AE9D15-FE8F-C79A-1865-DEB69FED12C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2381</xdr:colOff>
      <xdr:row>5</xdr:row>
      <xdr:rowOff>103908</xdr:rowOff>
    </xdr:from>
    <xdr:to>
      <xdr:col>12</xdr:col>
      <xdr:colOff>77931</xdr:colOff>
      <xdr:row>24</xdr:row>
      <xdr:rowOff>65808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44795E11-AF59-46A7-84B7-9A959E562E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7</xdr:row>
      <xdr:rowOff>0</xdr:rowOff>
    </xdr:from>
    <xdr:to>
      <xdr:col>10</xdr:col>
      <xdr:colOff>95250</xdr:colOff>
      <xdr:row>25</xdr:row>
      <xdr:rowOff>126423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A187A6F2-D10D-4133-985E-AC6A391A22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</xdr:colOff>
      <xdr:row>8</xdr:row>
      <xdr:rowOff>0</xdr:rowOff>
    </xdr:from>
    <xdr:to>
      <xdr:col>10</xdr:col>
      <xdr:colOff>69274</xdr:colOff>
      <xdr:row>28</xdr:row>
      <xdr:rowOff>171450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2469A06-812D-4745-9018-EC3F2FD821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9</xdr:row>
      <xdr:rowOff>5715</xdr:rowOff>
    </xdr:from>
    <xdr:to>
      <xdr:col>8</xdr:col>
      <xdr:colOff>76200</xdr:colOff>
      <xdr:row>28</xdr:row>
      <xdr:rowOff>10478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25B36880-B391-4D70-BA70-8337960439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607695</xdr:colOff>
      <xdr:row>10</xdr:row>
      <xdr:rowOff>1905</xdr:rowOff>
    </xdr:from>
    <xdr:to>
      <xdr:col>8</xdr:col>
      <xdr:colOff>66675</xdr:colOff>
      <xdr:row>29</xdr:row>
      <xdr:rowOff>6668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3E7D0EC1-DF2F-41E3-9F99-F735010EEC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1C498-13AD-4C4F-B10F-3A984EC11656}">
  <dimension ref="A1:P55"/>
  <sheetViews>
    <sheetView topLeftCell="A13" workbookViewId="0">
      <selection activeCell="G25" sqref="G25"/>
    </sheetView>
  </sheetViews>
  <sheetFormatPr defaultRowHeight="14.45"/>
  <cols>
    <col min="3" max="3" width="37.140625" customWidth="1"/>
    <col min="4" max="4" width="15" customWidth="1"/>
    <col min="5" max="7" width="14.28515625" bestFit="1" customWidth="1"/>
    <col min="8" max="8" width="11.5703125" bestFit="1" customWidth="1"/>
    <col min="11" max="15" width="11.42578125" customWidth="1"/>
  </cols>
  <sheetData>
    <row r="1" spans="3:16">
      <c r="I1">
        <v>2011</v>
      </c>
    </row>
    <row r="2" spans="3:16">
      <c r="J2" t="s">
        <v>0</v>
      </c>
    </row>
    <row r="3" spans="3:16">
      <c r="C3" s="3"/>
      <c r="D3" t="s">
        <v>1</v>
      </c>
      <c r="E3" t="s">
        <v>2</v>
      </c>
      <c r="I3" t="s">
        <v>3</v>
      </c>
      <c r="J3" t="s">
        <v>4</v>
      </c>
      <c r="K3" t="s">
        <v>5</v>
      </c>
      <c r="M3" s="5" t="s">
        <v>4</v>
      </c>
      <c r="N3" s="5" t="s">
        <v>5</v>
      </c>
      <c r="O3" s="5" t="s">
        <v>4</v>
      </c>
      <c r="P3" s="5" t="s">
        <v>5</v>
      </c>
    </row>
    <row r="4" spans="3:16">
      <c r="C4" s="3" t="s">
        <v>6</v>
      </c>
      <c r="D4" s="1">
        <v>20.064334679581723</v>
      </c>
      <c r="E4" s="1">
        <v>20.869399190941756</v>
      </c>
      <c r="I4" t="s">
        <v>7</v>
      </c>
      <c r="J4">
        <v>454862.48663143103</v>
      </c>
      <c r="K4">
        <v>137833.58378684832</v>
      </c>
      <c r="L4" s="3" t="s">
        <v>6</v>
      </c>
      <c r="M4" s="5">
        <f>J4</f>
        <v>454862.48663143103</v>
      </c>
      <c r="N4" s="5">
        <f>K4</f>
        <v>137833.58378684832</v>
      </c>
      <c r="O4" s="1">
        <f>M4/M$7*100</f>
        <v>15.6390119152029</v>
      </c>
      <c r="P4" s="1">
        <f>N4/N$7*100</f>
        <v>16.033659105717945</v>
      </c>
    </row>
    <row r="5" spans="3:16">
      <c r="C5" s="3" t="s">
        <v>8</v>
      </c>
      <c r="D5" s="1">
        <v>11.056231694484145</v>
      </c>
      <c r="E5" s="1">
        <v>12.388259199110733</v>
      </c>
      <c r="F5" s="1">
        <f>D4+D5</f>
        <v>31.120566374065866</v>
      </c>
      <c r="G5" s="1">
        <f>E4+E5</f>
        <v>33.257658390052491</v>
      </c>
      <c r="I5" t="s">
        <v>9</v>
      </c>
      <c r="J5" s="5">
        <v>829676.64977391588</v>
      </c>
      <c r="K5" s="5">
        <v>234012.56545156895</v>
      </c>
      <c r="L5" s="3" t="s">
        <v>10</v>
      </c>
      <c r="M5" s="5">
        <f>J5+J6+J7</f>
        <v>1882575.3549050959</v>
      </c>
      <c r="N5" s="5">
        <f>K5+K6+K7</f>
        <v>573797.60614389426</v>
      </c>
      <c r="O5" s="1">
        <f t="shared" ref="O5:P6" si="0">M5/M$7*100</f>
        <v>64.726415723273902</v>
      </c>
      <c r="P5" s="1">
        <f t="shared" si="0"/>
        <v>66.747703715051017</v>
      </c>
    </row>
    <row r="6" spans="3:16">
      <c r="C6" s="3" t="s">
        <v>11</v>
      </c>
      <c r="D6" s="1">
        <v>19.913630528208039</v>
      </c>
      <c r="E6" s="1">
        <v>20.327015386156248</v>
      </c>
      <c r="F6" s="1"/>
      <c r="G6" s="1"/>
      <c r="I6" t="s">
        <v>12</v>
      </c>
      <c r="J6" s="5">
        <v>500734.81528964866</v>
      </c>
      <c r="K6" s="5">
        <v>176807.15482036027</v>
      </c>
      <c r="L6" s="3" t="s">
        <v>13</v>
      </c>
      <c r="M6" s="5">
        <v>571073.82849585474</v>
      </c>
      <c r="N6" s="5">
        <v>148020.26503685061</v>
      </c>
      <c r="O6" s="1">
        <f t="shared" si="0"/>
        <v>19.634572361523194</v>
      </c>
      <c r="P6" s="1">
        <f t="shared" si="0"/>
        <v>17.218637179231045</v>
      </c>
    </row>
    <row r="7" spans="3:16">
      <c r="C7" s="3" t="s">
        <v>14</v>
      </c>
      <c r="D7" s="1">
        <v>22.878514726822182</v>
      </c>
      <c r="E7" s="1">
        <v>21.353892804318907</v>
      </c>
      <c r="I7" t="s">
        <v>15</v>
      </c>
      <c r="J7" s="5">
        <v>552163.88984153152</v>
      </c>
      <c r="K7" s="5">
        <v>162977.885871965</v>
      </c>
      <c r="M7" s="5">
        <f>SUM(M4:M6)</f>
        <v>2908511.670032382</v>
      </c>
      <c r="N7" s="5">
        <f>SUM(N4:N6)</f>
        <v>859651.45496759319</v>
      </c>
      <c r="O7" s="1">
        <f>SUM(O4:O6)</f>
        <v>100</v>
      </c>
      <c r="P7" s="1">
        <f>SUM(P4:P6)</f>
        <v>100</v>
      </c>
    </row>
    <row r="8" spans="3:16">
      <c r="C8" s="3" t="s">
        <v>16</v>
      </c>
      <c r="D8" s="1">
        <v>10.646920275422033</v>
      </c>
      <c r="E8" s="1">
        <v>9.1797869423648262</v>
      </c>
      <c r="F8" s="1">
        <f>D6+D7+D8</f>
        <v>53.439065530452254</v>
      </c>
      <c r="G8" s="1">
        <f>E6+E7+E8</f>
        <v>50.860695132839979</v>
      </c>
      <c r="I8" t="s">
        <v>17</v>
      </c>
      <c r="J8" s="5">
        <v>571073.82849585474</v>
      </c>
      <c r="K8" s="5">
        <v>148020.26503685061</v>
      </c>
    </row>
    <row r="9" spans="3:16">
      <c r="C9" s="3" t="s">
        <v>13</v>
      </c>
      <c r="D9" s="1">
        <v>15.440368095481876</v>
      </c>
      <c r="E9" s="1">
        <v>15.88164647710753</v>
      </c>
      <c r="F9" s="1"/>
      <c r="G9" s="1"/>
      <c r="J9" s="5"/>
      <c r="K9" s="5"/>
    </row>
    <row r="10" spans="3:16">
      <c r="D10" s="1">
        <v>100</v>
      </c>
      <c r="E10" s="1">
        <v>100</v>
      </c>
      <c r="I10">
        <v>2022</v>
      </c>
      <c r="J10" s="5"/>
      <c r="K10" s="5"/>
    </row>
    <row r="11" spans="3:16">
      <c r="D11">
        <v>2011</v>
      </c>
      <c r="F11">
        <v>2022</v>
      </c>
      <c r="I11" t="s">
        <v>18</v>
      </c>
      <c r="J11" s="5" t="s">
        <v>4</v>
      </c>
      <c r="K11" s="5" t="s">
        <v>5</v>
      </c>
    </row>
    <row r="12" spans="3:16">
      <c r="C12" s="3"/>
      <c r="D12" t="s">
        <v>1</v>
      </c>
      <c r="E12" t="s">
        <v>2</v>
      </c>
      <c r="F12" t="s">
        <v>1</v>
      </c>
      <c r="G12" t="s">
        <v>2</v>
      </c>
      <c r="I12" t="s">
        <v>19</v>
      </c>
      <c r="J12" s="5">
        <v>466760.39421849756</v>
      </c>
      <c r="K12" s="5">
        <v>202247.40116821681</v>
      </c>
    </row>
    <row r="13" spans="3:16">
      <c r="C13" s="3" t="s">
        <v>6</v>
      </c>
      <c r="D13" s="1">
        <v>15.6390119152029</v>
      </c>
      <c r="E13" s="1">
        <v>16.033659105717945</v>
      </c>
      <c r="F13" s="1">
        <v>20.064334679581723</v>
      </c>
      <c r="G13" s="1">
        <v>20.869399190941756</v>
      </c>
      <c r="I13" t="s">
        <v>20</v>
      </c>
      <c r="J13" s="5">
        <v>257203.19894484777</v>
      </c>
      <c r="K13" s="5">
        <v>120055.83893885626</v>
      </c>
    </row>
    <row r="14" spans="3:16">
      <c r="C14" s="3" t="s">
        <v>10</v>
      </c>
      <c r="D14" s="1">
        <v>64.726415723273902</v>
      </c>
      <c r="E14" s="1">
        <v>66.747703715051017</v>
      </c>
      <c r="F14" s="1">
        <f>D5+D6+D7+D8</f>
        <v>64.495297224936394</v>
      </c>
      <c r="G14" s="1">
        <f>E5+E6+E7+E8</f>
        <v>63.248954331950713</v>
      </c>
      <c r="I14" t="s">
        <v>21</v>
      </c>
      <c r="J14" s="5">
        <v>463254.53517911816</v>
      </c>
      <c r="K14" s="5">
        <v>196991.10634391676</v>
      </c>
    </row>
    <row r="15" spans="3:16">
      <c r="C15" s="3" t="s">
        <v>13</v>
      </c>
      <c r="D15" s="1">
        <v>19.634572361523194</v>
      </c>
      <c r="E15" s="1">
        <v>17.218637179231045</v>
      </c>
      <c r="F15" s="1">
        <v>15.440368095481876</v>
      </c>
      <c r="G15" s="1">
        <v>15.88164647710753</v>
      </c>
      <c r="I15" t="s">
        <v>22</v>
      </c>
      <c r="J15" s="5">
        <v>532227.19435059989</v>
      </c>
      <c r="K15" s="5">
        <v>206942.67645101741</v>
      </c>
    </row>
    <row r="16" spans="3:16">
      <c r="D16" s="1">
        <v>100</v>
      </c>
      <c r="E16" s="1">
        <v>100</v>
      </c>
      <c r="F16" s="1">
        <f>SUM(F13:F15)</f>
        <v>99.999999999999986</v>
      </c>
      <c r="G16" s="1">
        <f>SUM(G13:G15)</f>
        <v>100</v>
      </c>
      <c r="I16" t="s">
        <v>23</v>
      </c>
      <c r="J16" s="5">
        <v>247681.31036142097</v>
      </c>
      <c r="K16" s="5">
        <v>88962.218575849503</v>
      </c>
    </row>
    <row r="17" spans="9:11">
      <c r="I17" t="s">
        <v>24</v>
      </c>
      <c r="J17" s="5">
        <v>359192.18923615332</v>
      </c>
      <c r="K17" s="5">
        <v>153910.59880926152</v>
      </c>
    </row>
    <row r="38" spans="1:7">
      <c r="A38">
        <v>2022</v>
      </c>
    </row>
    <row r="39" spans="1:7">
      <c r="A39" t="s">
        <v>18</v>
      </c>
      <c r="B39" t="s">
        <v>4</v>
      </c>
      <c r="C39" t="s">
        <v>5</v>
      </c>
    </row>
    <row r="40" spans="1:7">
      <c r="A40" t="s">
        <v>19</v>
      </c>
      <c r="B40" s="6">
        <v>466760.39421849756</v>
      </c>
      <c r="C40" s="6">
        <v>202247.40116821681</v>
      </c>
      <c r="D40" s="1">
        <v>20.064334679581723</v>
      </c>
      <c r="E40" s="1">
        <v>20.869399190941756</v>
      </c>
      <c r="F40" s="1">
        <v>20.064334679581723</v>
      </c>
      <c r="G40" s="1">
        <v>20.869399190941756</v>
      </c>
    </row>
    <row r="41" spans="1:7">
      <c r="A41" t="s">
        <v>20</v>
      </c>
      <c r="B41" s="6">
        <v>257203.19894484777</v>
      </c>
      <c r="C41" s="6">
        <v>120055.83893885626</v>
      </c>
      <c r="D41" s="1">
        <v>11.056231694484145</v>
      </c>
      <c r="E41" s="1">
        <v>12.388259199110733</v>
      </c>
    </row>
    <row r="42" spans="1:7">
      <c r="A42" t="s">
        <v>21</v>
      </c>
      <c r="B42" s="6">
        <v>463254.53517911816</v>
      </c>
      <c r="C42" s="6">
        <v>196991.10634391676</v>
      </c>
      <c r="D42" s="1">
        <v>19.913630528208039</v>
      </c>
      <c r="E42" s="1">
        <v>20.327015386156248</v>
      </c>
    </row>
    <row r="43" spans="1:7">
      <c r="A43" t="s">
        <v>22</v>
      </c>
      <c r="B43" s="6">
        <v>532227.19435059989</v>
      </c>
      <c r="C43" s="6">
        <v>206942.67645101741</v>
      </c>
      <c r="D43" s="1">
        <v>22.878514726822182</v>
      </c>
      <c r="E43" s="1">
        <v>21.353892804318907</v>
      </c>
    </row>
    <row r="44" spans="1:7">
      <c r="A44" t="s">
        <v>23</v>
      </c>
      <c r="B44" s="6">
        <v>247681.31036142097</v>
      </c>
      <c r="C44" s="6">
        <v>88962.218575849503</v>
      </c>
      <c r="D44" s="1">
        <v>10.646920275422033</v>
      </c>
      <c r="E44" s="1">
        <v>9.1797869423648262</v>
      </c>
      <c r="F44" s="1">
        <v>64.495297224936394</v>
      </c>
      <c r="G44" s="1">
        <v>63.248954331950713</v>
      </c>
    </row>
    <row r="45" spans="1:7">
      <c r="A45" t="s">
        <v>24</v>
      </c>
      <c r="B45" s="6">
        <v>359192.18923615332</v>
      </c>
      <c r="C45" s="6">
        <v>153910.59880926152</v>
      </c>
      <c r="D45" s="1">
        <v>15.440368095481876</v>
      </c>
      <c r="E45" s="1">
        <v>15.88164647710753</v>
      </c>
      <c r="F45" s="1">
        <v>15.440368095481876</v>
      </c>
      <c r="G45" s="1">
        <v>15.88164647710753</v>
      </c>
    </row>
    <row r="46" spans="1:7">
      <c r="B46" s="6">
        <v>2326318.8222906375</v>
      </c>
      <c r="C46" s="6">
        <v>969109.84028711822</v>
      </c>
      <c r="D46" s="1">
        <v>100</v>
      </c>
      <c r="E46" s="1">
        <v>100</v>
      </c>
      <c r="F46" s="1">
        <v>99.999999999999986</v>
      </c>
      <c r="G46" s="1">
        <v>100</v>
      </c>
    </row>
    <row r="48" spans="1:7">
      <c r="A48">
        <v>2011</v>
      </c>
    </row>
    <row r="49" spans="1:7">
      <c r="B49" t="s">
        <v>4</v>
      </c>
      <c r="C49" t="s">
        <v>5</v>
      </c>
    </row>
    <row r="50" spans="1:7">
      <c r="A50" t="s">
        <v>7</v>
      </c>
      <c r="B50" s="6">
        <v>454862.48663143103</v>
      </c>
      <c r="C50" s="6">
        <v>137833.58378684832</v>
      </c>
      <c r="D50" s="1">
        <v>15.6390119152029</v>
      </c>
      <c r="E50" s="1">
        <v>16.033659105717948</v>
      </c>
      <c r="F50" s="1">
        <v>15.6390119152029</v>
      </c>
      <c r="G50" s="1">
        <v>16.033659105717948</v>
      </c>
    </row>
    <row r="51" spans="1:7">
      <c r="A51" t="s">
        <v>9</v>
      </c>
      <c r="B51" s="6">
        <v>829676.64977391588</v>
      </c>
      <c r="C51" s="6">
        <v>234012.56545156895</v>
      </c>
      <c r="D51" s="1">
        <v>28.525814708684965</v>
      </c>
      <c r="E51" s="1">
        <v>27.221796008056625</v>
      </c>
    </row>
    <row r="52" spans="1:7">
      <c r="A52" t="s">
        <v>12</v>
      </c>
      <c r="B52" s="6">
        <v>500734.81528964866</v>
      </c>
      <c r="C52" s="6">
        <v>176807.15482036027</v>
      </c>
      <c r="D52" s="1">
        <v>17.216187249613949</v>
      </c>
      <c r="E52" s="1">
        <v>20.567307110185197</v>
      </c>
    </row>
    <row r="53" spans="1:7">
      <c r="A53" t="s">
        <v>15</v>
      </c>
      <c r="B53" s="6">
        <v>552163.88984153152</v>
      </c>
      <c r="C53" s="6">
        <v>162977.885871965</v>
      </c>
      <c r="D53" s="1">
        <v>18.984413764974992</v>
      </c>
      <c r="E53" s="1">
        <v>18.958600596809191</v>
      </c>
      <c r="F53" s="1">
        <v>64.726415723273902</v>
      </c>
      <c r="G53" s="1">
        <v>66.747703715051017</v>
      </c>
    </row>
    <row r="54" spans="1:7">
      <c r="A54" t="s">
        <v>17</v>
      </c>
      <c r="B54" s="6">
        <v>571073.82849585474</v>
      </c>
      <c r="C54" s="6">
        <v>3</v>
      </c>
      <c r="D54" s="1">
        <v>19.634572361523194</v>
      </c>
      <c r="E54" s="1">
        <v>17.218637179231049</v>
      </c>
      <c r="F54" s="1">
        <v>19.634572361523194</v>
      </c>
      <c r="G54" s="1">
        <v>17.218637179231049</v>
      </c>
    </row>
    <row r="55" spans="1:7">
      <c r="B55" s="6">
        <v>2908511.670032382</v>
      </c>
      <c r="C55" s="6">
        <v>859651.45496759308</v>
      </c>
      <c r="D55" s="1">
        <v>100</v>
      </c>
      <c r="E55" s="1">
        <v>100</v>
      </c>
      <c r="F55" s="1">
        <v>100</v>
      </c>
      <c r="G55" s="1">
        <v>100.00000000000001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11474-C6EA-4F5F-B1BB-0F462EAD36B2}">
  <dimension ref="A1:K8"/>
  <sheetViews>
    <sheetView topLeftCell="A7" workbookViewId="0">
      <selection activeCell="C29" sqref="C29"/>
    </sheetView>
  </sheetViews>
  <sheetFormatPr defaultRowHeight="14.45"/>
  <sheetData>
    <row r="1" spans="1:11">
      <c r="A1" t="s">
        <v>80</v>
      </c>
      <c r="B1" t="s">
        <v>81</v>
      </c>
      <c r="E1" t="s">
        <v>82</v>
      </c>
      <c r="H1" t="s">
        <v>83</v>
      </c>
    </row>
    <row r="2" spans="1:11">
      <c r="B2" t="s">
        <v>73</v>
      </c>
      <c r="C2" t="s">
        <v>74</v>
      </c>
      <c r="D2" t="s">
        <v>75</v>
      </c>
      <c r="E2" t="s">
        <v>29</v>
      </c>
      <c r="F2" t="s">
        <v>30</v>
      </c>
      <c r="G2" t="s">
        <v>69</v>
      </c>
      <c r="H2" t="s">
        <v>76</v>
      </c>
      <c r="I2" t="s">
        <v>77</v>
      </c>
      <c r="J2" t="s">
        <v>78</v>
      </c>
      <c r="K2" t="s">
        <v>79</v>
      </c>
    </row>
    <row r="3" spans="1:11">
      <c r="A3" t="s">
        <v>63</v>
      </c>
      <c r="B3" s="14">
        <v>77.239947763143348</v>
      </c>
      <c r="C3" s="14">
        <v>87.313959276684912</v>
      </c>
      <c r="D3" s="14">
        <v>78.829153332579381</v>
      </c>
      <c r="E3" s="14">
        <v>82.573963760204379</v>
      </c>
      <c r="F3" s="14">
        <v>82.965515283614593</v>
      </c>
      <c r="G3" s="14">
        <v>81.719646580196184</v>
      </c>
      <c r="H3" s="14">
        <v>73.131000436505801</v>
      </c>
      <c r="I3" s="14">
        <v>76.334757941653123</v>
      </c>
      <c r="J3" s="14">
        <v>82.975172735171085</v>
      </c>
      <c r="K3" s="14">
        <v>88.647244597565333</v>
      </c>
    </row>
    <row r="4" spans="1:11">
      <c r="A4" t="s">
        <v>64</v>
      </c>
      <c r="B4" s="14">
        <v>91.314642273883052</v>
      </c>
      <c r="C4" s="14">
        <v>90.96682446366647</v>
      </c>
      <c r="D4" s="14">
        <v>90.214601252834072</v>
      </c>
      <c r="E4" s="14">
        <v>92.631940215790323</v>
      </c>
      <c r="F4" s="14">
        <v>89.569120002356414</v>
      </c>
      <c r="G4" s="14">
        <v>90.739376662071507</v>
      </c>
      <c r="H4" s="14">
        <v>86.680210158513887</v>
      </c>
      <c r="I4" s="14">
        <v>81.52168714251944</v>
      </c>
      <c r="J4" s="14">
        <v>92.938774292155443</v>
      </c>
      <c r="K4" s="14">
        <v>95.264551980306933</v>
      </c>
    </row>
    <row r="5" spans="1:11">
      <c r="A5" t="s">
        <v>65</v>
      </c>
      <c r="B5" s="14">
        <v>81.267884236242054</v>
      </c>
      <c r="C5" s="14">
        <v>86.783459711627842</v>
      </c>
      <c r="D5" s="14">
        <v>90.160307029057492</v>
      </c>
      <c r="E5" s="14">
        <v>78.989198330823655</v>
      </c>
      <c r="F5" s="14">
        <v>90.136146138587321</v>
      </c>
      <c r="G5" s="14">
        <v>90.062602957876251</v>
      </c>
      <c r="H5" s="14">
        <v>78.538622435440743</v>
      </c>
      <c r="I5" s="14">
        <v>74.395776468667478</v>
      </c>
      <c r="J5" s="14">
        <v>84.018927492684753</v>
      </c>
      <c r="K5" s="14">
        <v>93.313361113704332</v>
      </c>
    </row>
    <row r="6" spans="1:11">
      <c r="A6" t="s">
        <v>66</v>
      </c>
      <c r="B6" s="14">
        <v>68.075020082063816</v>
      </c>
      <c r="C6" s="14">
        <v>76.601005501832674</v>
      </c>
      <c r="D6" s="14">
        <v>69.001223802739503</v>
      </c>
      <c r="E6" s="14">
        <v>92.909725036963749</v>
      </c>
      <c r="F6" s="14">
        <v>76.877022076215383</v>
      </c>
      <c r="G6" s="14">
        <v>47.936490561468581</v>
      </c>
      <c r="H6" s="14">
        <v>73.27370552164281</v>
      </c>
      <c r="I6" s="14">
        <v>54.411769913651057</v>
      </c>
      <c r="J6" s="14">
        <v>60.079684894410946</v>
      </c>
      <c r="K6" s="14">
        <v>79.503793005718066</v>
      </c>
    </row>
    <row r="7" spans="1:11">
      <c r="A7" t="s">
        <v>67</v>
      </c>
      <c r="B7" s="14">
        <v>77.568406147738955</v>
      </c>
      <c r="C7" s="14">
        <v>84.010092731233385</v>
      </c>
      <c r="D7" s="14">
        <v>78.814173783182113</v>
      </c>
      <c r="E7" s="14">
        <v>92.052522830061434</v>
      </c>
      <c r="F7" s="14">
        <v>78.966051554243975</v>
      </c>
      <c r="G7" s="14">
        <v>64.687772982957824</v>
      </c>
      <c r="H7" s="14">
        <v>80.676786081713956</v>
      </c>
      <c r="I7" s="14">
        <v>71.287130301827517</v>
      </c>
      <c r="J7" s="14">
        <v>74.179084515072361</v>
      </c>
      <c r="K7" s="14">
        <v>89.094441648839435</v>
      </c>
    </row>
    <row r="8" spans="1:11">
      <c r="A8" t="s">
        <v>68</v>
      </c>
      <c r="B8" s="14">
        <v>84.60274660933861</v>
      </c>
      <c r="C8" s="14">
        <v>69.016084273550746</v>
      </c>
      <c r="D8" s="14">
        <v>78.07351346927868</v>
      </c>
      <c r="E8" s="14">
        <v>76.452559173078498</v>
      </c>
      <c r="F8" s="14">
        <v>79.20537040153765</v>
      </c>
      <c r="G8" s="14">
        <v>64.944794634110053</v>
      </c>
      <c r="H8" s="14">
        <v>82.425145499564081</v>
      </c>
      <c r="I8" s="14">
        <v>61.799413130686247</v>
      </c>
      <c r="J8" s="14">
        <v>76.131731069680256</v>
      </c>
      <c r="K8" s="14">
        <v>76.810468505943433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600C5-C449-4D7A-B0AA-C01DFA87B0F7}">
  <dimension ref="A2:J18"/>
  <sheetViews>
    <sheetView topLeftCell="A10" workbookViewId="0">
      <selection activeCell="B35" sqref="B35"/>
    </sheetView>
  </sheetViews>
  <sheetFormatPr defaultRowHeight="14.45"/>
  <cols>
    <col min="1" max="1" width="5.5703125" customWidth="1"/>
  </cols>
  <sheetData>
    <row r="2" spans="1:10">
      <c r="B2" s="177" t="s">
        <v>84</v>
      </c>
      <c r="C2" s="177"/>
      <c r="D2" s="177"/>
      <c r="E2" s="177"/>
      <c r="F2" s="177"/>
      <c r="G2" s="177"/>
    </row>
    <row r="3" spans="1:10">
      <c r="B3" s="178" t="s">
        <v>85</v>
      </c>
      <c r="C3" s="178"/>
      <c r="D3" s="19" t="s">
        <v>86</v>
      </c>
      <c r="E3" s="20" t="s">
        <v>87</v>
      </c>
      <c r="F3" s="20" t="s">
        <v>88</v>
      </c>
      <c r="G3" s="21" t="s">
        <v>89</v>
      </c>
    </row>
    <row r="4" spans="1:10">
      <c r="A4" s="22"/>
      <c r="B4" s="179" t="s">
        <v>90</v>
      </c>
      <c r="C4" s="23" t="s">
        <v>91</v>
      </c>
      <c r="D4" s="24">
        <v>4288.7904925933117</v>
      </c>
      <c r="E4" s="25">
        <v>2.2197736822961379E-2</v>
      </c>
      <c r="F4" s="25">
        <v>1.9471913912008949</v>
      </c>
      <c r="G4" s="26">
        <v>1.9471913912008949</v>
      </c>
      <c r="H4" s="27" t="s">
        <v>92</v>
      </c>
      <c r="I4" s="22">
        <f>D4+D5+D6+D11+D13</f>
        <v>46929.04955738048</v>
      </c>
      <c r="J4" s="14">
        <f>I4/I$7*100</f>
        <v>21.30666943353453</v>
      </c>
    </row>
    <row r="5" spans="1:10">
      <c r="A5" s="22"/>
      <c r="B5" s="180"/>
      <c r="C5" s="28" t="s">
        <v>93</v>
      </c>
      <c r="D5" s="29">
        <v>11050.655929416176</v>
      </c>
      <c r="E5" s="30">
        <v>5.7195508259474837E-2</v>
      </c>
      <c r="F5" s="30">
        <v>5.0172052307155539</v>
      </c>
      <c r="G5" s="31">
        <v>6.9643966219164497</v>
      </c>
      <c r="H5" s="32" t="s">
        <v>94</v>
      </c>
      <c r="I5" s="22">
        <f>D7+D8+D9+D10+D12+D14</f>
        <v>169991.53605536034</v>
      </c>
      <c r="J5" s="14">
        <f>I5/I$7*100</f>
        <v>77.179348386370819</v>
      </c>
    </row>
    <row r="6" spans="1:10">
      <c r="A6" s="33"/>
      <c r="B6" s="180"/>
      <c r="C6" s="28" t="s">
        <v>95</v>
      </c>
      <c r="D6" s="29">
        <v>2842.3026871911652</v>
      </c>
      <c r="E6" s="30">
        <v>1.471106763793328E-2</v>
      </c>
      <c r="F6" s="30">
        <v>1.2904587746227829</v>
      </c>
      <c r="G6" s="31">
        <v>8.2548553965392308</v>
      </c>
      <c r="H6" s="34" t="s">
        <v>96</v>
      </c>
      <c r="I6" s="33">
        <f>D15</f>
        <v>3334.6246338636101</v>
      </c>
      <c r="J6" s="14">
        <f>I6/I$7*100</f>
        <v>1.513982180094656</v>
      </c>
    </row>
    <row r="7" spans="1:10">
      <c r="A7" s="22"/>
      <c r="B7" s="180"/>
      <c r="C7" s="28" t="s">
        <v>97</v>
      </c>
      <c r="D7" s="29">
        <v>1805.0807253527541</v>
      </c>
      <c r="E7" s="30">
        <v>9.3426589512308478E-3</v>
      </c>
      <c r="F7" s="30">
        <v>0.81954053360723278</v>
      </c>
      <c r="G7" s="31">
        <v>9.0743959301464638</v>
      </c>
      <c r="H7" s="34"/>
      <c r="I7" s="22">
        <f>SUM(I4:I6)</f>
        <v>220255.21024660443</v>
      </c>
      <c r="J7" s="14">
        <f>SUM(J4:J6)</f>
        <v>100.00000000000001</v>
      </c>
    </row>
    <row r="8" spans="1:10">
      <c r="B8" s="180"/>
      <c r="C8" s="28" t="s">
        <v>98</v>
      </c>
      <c r="D8" s="29">
        <v>1441.0571596006801</v>
      </c>
      <c r="E8" s="30">
        <v>7.4585614827544933E-3</v>
      </c>
      <c r="F8" s="30">
        <v>0.65426700144220373</v>
      </c>
      <c r="G8" s="31">
        <v>9.7286629315886675</v>
      </c>
    </row>
    <row r="9" spans="1:10">
      <c r="B9" s="180"/>
      <c r="C9" s="28" t="s">
        <v>99</v>
      </c>
      <c r="D9" s="29">
        <v>57692.719128732781</v>
      </c>
      <c r="E9" s="30">
        <v>0.2986034869346737</v>
      </c>
      <c r="F9" s="30">
        <v>26.193577470489014</v>
      </c>
      <c r="G9" s="31">
        <v>35.922240402077684</v>
      </c>
    </row>
    <row r="10" spans="1:10">
      <c r="B10" s="180"/>
      <c r="C10" s="28" t="s">
        <v>100</v>
      </c>
      <c r="D10" s="29">
        <v>80175.37397764565</v>
      </c>
      <c r="E10" s="30">
        <v>0.41496824205141858</v>
      </c>
      <c r="F10" s="30">
        <v>36.401124807843985</v>
      </c>
      <c r="G10" s="31">
        <v>72.323365209921676</v>
      </c>
    </row>
    <row r="11" spans="1:10">
      <c r="B11" s="180"/>
      <c r="C11" s="28" t="s">
        <v>101</v>
      </c>
      <c r="D11" s="29">
        <v>27755.817130168696</v>
      </c>
      <c r="E11" s="30">
        <v>0.14365736097992035</v>
      </c>
      <c r="F11" s="30">
        <v>12.601661998865971</v>
      </c>
      <c r="G11" s="31">
        <v>84.925027208787654</v>
      </c>
    </row>
    <row r="12" spans="1:10">
      <c r="B12" s="180"/>
      <c r="C12" s="28" t="s">
        <v>102</v>
      </c>
      <c r="D12" s="29">
        <v>1188.8886104007199</v>
      </c>
      <c r="E12" s="30">
        <v>6.1533983837792367E-3</v>
      </c>
      <c r="F12" s="30">
        <v>0.53977774649217347</v>
      </c>
      <c r="G12" s="31">
        <v>85.464804955279831</v>
      </c>
    </row>
    <row r="13" spans="1:10">
      <c r="A13" s="1"/>
      <c r="B13" s="180"/>
      <c r="C13" s="28" t="s">
        <v>103</v>
      </c>
      <c r="D13" s="29">
        <v>991.4833180111309</v>
      </c>
      <c r="E13" s="30">
        <v>5.1316765870415759E-3</v>
      </c>
      <c r="F13" s="30">
        <v>0.45015203812933019</v>
      </c>
      <c r="G13" s="31">
        <v>85.914956993409149</v>
      </c>
    </row>
    <row r="14" spans="1:10">
      <c r="A14" s="35"/>
      <c r="B14" s="180"/>
      <c r="C14" s="28" t="s">
        <v>104</v>
      </c>
      <c r="D14" s="29">
        <v>27688.416453627764</v>
      </c>
      <c r="E14" s="30">
        <v>0.14330851146579068</v>
      </c>
      <c r="F14" s="30">
        <v>12.571060826496216</v>
      </c>
      <c r="G14" s="31">
        <v>98.486017819905356</v>
      </c>
    </row>
    <row r="15" spans="1:10">
      <c r="A15" s="1"/>
      <c r="B15" s="180"/>
      <c r="C15" s="28" t="s">
        <v>105</v>
      </c>
      <c r="D15" s="29">
        <v>3334.6246338636101</v>
      </c>
      <c r="E15" s="30">
        <v>1.7259206331878864E-2</v>
      </c>
      <c r="F15" s="30">
        <v>1.5139821800946565</v>
      </c>
      <c r="G15" s="31">
        <v>100.00000000000003</v>
      </c>
    </row>
    <row r="16" spans="1:10">
      <c r="A16" s="1"/>
      <c r="B16" s="180"/>
      <c r="C16" s="28" t="s">
        <v>106</v>
      </c>
      <c r="D16" s="29">
        <v>220255.21024660443</v>
      </c>
      <c r="E16" s="30">
        <v>1.1399874158888579</v>
      </c>
      <c r="F16" s="30">
        <v>100</v>
      </c>
      <c r="G16" s="36"/>
    </row>
    <row r="17" spans="1:1">
      <c r="A17" s="35"/>
    </row>
    <row r="18" spans="1:1">
      <c r="A18" s="22"/>
    </row>
  </sheetData>
  <mergeCells count="3">
    <mergeCell ref="B2:G2"/>
    <mergeCell ref="B3:C3"/>
    <mergeCell ref="B4:B16"/>
  </mergeCell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846F9-B2B9-4FDE-BC8C-E4B1AA6EB6AE}">
  <dimension ref="A1:C7"/>
  <sheetViews>
    <sheetView workbookViewId="0">
      <selection activeCell="L15" sqref="L15"/>
    </sheetView>
  </sheetViews>
  <sheetFormatPr defaultRowHeight="14.45"/>
  <sheetData>
    <row r="1" spans="1:3" ht="15" thickBot="1">
      <c r="A1" s="37"/>
      <c r="B1" s="38" t="s">
        <v>107</v>
      </c>
      <c r="C1" s="38" t="s">
        <v>108</v>
      </c>
    </row>
    <row r="2" spans="1:3" ht="15" thickBot="1">
      <c r="A2" s="39" t="s">
        <v>109</v>
      </c>
      <c r="B2" s="40">
        <v>26.2</v>
      </c>
      <c r="C2" s="40">
        <v>30.5</v>
      </c>
    </row>
    <row r="3" spans="1:3" ht="15" thickBot="1">
      <c r="A3" s="39" t="s">
        <v>110</v>
      </c>
      <c r="B3" s="40">
        <v>23.8</v>
      </c>
      <c r="C3" s="40">
        <v>22.3</v>
      </c>
    </row>
    <row r="4" spans="1:3" ht="15" thickBot="1">
      <c r="A4" s="39" t="s">
        <v>111</v>
      </c>
      <c r="B4" s="176">
        <v>15</v>
      </c>
      <c r="C4" s="40" t="s">
        <v>112</v>
      </c>
    </row>
    <row r="5" spans="1:3" ht="15" thickBot="1">
      <c r="A5" s="39" t="s">
        <v>113</v>
      </c>
      <c r="B5" s="40">
        <v>16.2</v>
      </c>
      <c r="C5" s="40" t="s">
        <v>114</v>
      </c>
    </row>
    <row r="6" spans="1:3" ht="15" thickBot="1">
      <c r="A6" s="39" t="s">
        <v>115</v>
      </c>
      <c r="B6" s="40">
        <v>18.7</v>
      </c>
      <c r="C6" s="40">
        <v>43.5</v>
      </c>
    </row>
    <row r="7" spans="1:3" ht="15" thickBot="1">
      <c r="A7" s="41" t="s">
        <v>106</v>
      </c>
      <c r="B7" s="42">
        <v>100</v>
      </c>
      <c r="C7" s="42">
        <v>100</v>
      </c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11B34-F550-4C34-BB7A-881D94F65236}">
  <dimension ref="A1:C6"/>
  <sheetViews>
    <sheetView workbookViewId="0">
      <selection activeCell="F18" sqref="F18"/>
    </sheetView>
  </sheetViews>
  <sheetFormatPr defaultRowHeight="14.45"/>
  <sheetData>
    <row r="1" spans="1:3" ht="15" thickBot="1">
      <c r="A1" s="43"/>
      <c r="B1" s="44" t="s">
        <v>107</v>
      </c>
      <c r="C1" s="44" t="s">
        <v>116</v>
      </c>
    </row>
    <row r="2" spans="1:3" ht="15" thickBot="1">
      <c r="A2" s="45" t="s">
        <v>117</v>
      </c>
      <c r="B2" s="46">
        <v>16.2</v>
      </c>
      <c r="C2" s="46">
        <v>0.5</v>
      </c>
    </row>
    <row r="3" spans="1:3" ht="15" thickBot="1">
      <c r="A3" s="45" t="s">
        <v>118</v>
      </c>
      <c r="B3" s="46">
        <v>58.5</v>
      </c>
      <c r="C3" s="46">
        <v>62.6</v>
      </c>
    </row>
    <row r="4" spans="1:3" ht="15" thickBot="1">
      <c r="A4" s="45" t="s">
        <v>119</v>
      </c>
      <c r="B4" s="46">
        <v>20.100000000000001</v>
      </c>
      <c r="C4" s="46">
        <v>23.3</v>
      </c>
    </row>
    <row r="5" spans="1:3" ht="15" thickBot="1">
      <c r="A5" s="45" t="s">
        <v>120</v>
      </c>
      <c r="B5" s="46">
        <v>5.2</v>
      </c>
      <c r="C5" s="46">
        <v>13.6</v>
      </c>
    </row>
    <row r="6" spans="1:3" ht="15" thickBot="1">
      <c r="A6" s="45" t="s">
        <v>106</v>
      </c>
      <c r="B6" s="46">
        <v>100</v>
      </c>
      <c r="C6" s="46">
        <v>100</v>
      </c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C7A9F-BA38-4500-B801-8B8ED142029C}">
  <dimension ref="A1:AL73"/>
  <sheetViews>
    <sheetView topLeftCell="R21" workbookViewId="0">
      <selection activeCell="U51" sqref="U51"/>
    </sheetView>
  </sheetViews>
  <sheetFormatPr defaultRowHeight="14.45"/>
  <cols>
    <col min="7" max="7" width="12.7109375" customWidth="1"/>
    <col min="8" max="8" width="12.140625" customWidth="1"/>
    <col min="9" max="9" width="14.140625" customWidth="1"/>
    <col min="10" max="10" width="15" customWidth="1"/>
    <col min="25" max="27" width="12.85546875" bestFit="1" customWidth="1"/>
    <col min="28" max="28" width="13" bestFit="1" customWidth="1"/>
    <col min="29" max="29" width="14.140625" bestFit="1" customWidth="1"/>
    <col min="30" max="31" width="10.5703125" bestFit="1" customWidth="1"/>
  </cols>
  <sheetData>
    <row r="1" spans="1:30">
      <c r="B1" s="47"/>
      <c r="C1" s="186" t="s">
        <v>121</v>
      </c>
      <c r="D1" s="186"/>
      <c r="E1" s="186"/>
      <c r="F1" s="186"/>
      <c r="G1" s="186" t="s">
        <v>122</v>
      </c>
      <c r="H1" s="186"/>
      <c r="I1" s="186"/>
      <c r="J1" s="186"/>
      <c r="K1" s="49"/>
      <c r="M1" s="47" t="s">
        <v>123</v>
      </c>
      <c r="N1" s="47"/>
      <c r="O1" s="187" t="s">
        <v>124</v>
      </c>
      <c r="P1" s="186"/>
      <c r="Q1" s="186"/>
      <c r="R1" s="186"/>
      <c r="S1" s="186"/>
      <c r="T1" s="186"/>
      <c r="U1" s="188"/>
      <c r="V1" s="49"/>
      <c r="AD1" s="52"/>
    </row>
    <row r="2" spans="1:30">
      <c r="A2" s="47"/>
      <c r="B2" s="47"/>
      <c r="C2" s="48" t="s">
        <v>125</v>
      </c>
      <c r="D2" s="48" t="s">
        <v>126</v>
      </c>
      <c r="E2" s="48" t="s">
        <v>127</v>
      </c>
      <c r="F2" s="48" t="s">
        <v>128</v>
      </c>
      <c r="G2" s="48" t="s">
        <v>129</v>
      </c>
      <c r="H2" s="48" t="s">
        <v>130</v>
      </c>
      <c r="I2" s="48" t="s">
        <v>131</v>
      </c>
      <c r="J2" s="48" t="s">
        <v>132</v>
      </c>
      <c r="K2" s="49"/>
      <c r="M2" s="47"/>
      <c r="N2" s="47"/>
      <c r="O2" s="50" t="s">
        <v>133</v>
      </c>
      <c r="P2" s="48" t="s">
        <v>134</v>
      </c>
      <c r="Q2" s="48" t="s">
        <v>135</v>
      </c>
      <c r="R2" s="48" t="s">
        <v>136</v>
      </c>
      <c r="S2" s="48" t="s">
        <v>137</v>
      </c>
      <c r="T2" s="48" t="s">
        <v>138</v>
      </c>
      <c r="U2" s="51" t="s">
        <v>139</v>
      </c>
      <c r="V2" s="49"/>
      <c r="AD2" s="52"/>
    </row>
    <row r="3" spans="1:30">
      <c r="A3" s="47" t="s">
        <v>140</v>
      </c>
      <c r="B3" s="53"/>
      <c r="C3" s="54" t="s">
        <v>141</v>
      </c>
      <c r="D3" s="54" t="s">
        <v>141</v>
      </c>
      <c r="E3" s="54" t="s">
        <v>141</v>
      </c>
      <c r="F3" s="54" t="s">
        <v>141</v>
      </c>
      <c r="G3" s="54" t="s">
        <v>141</v>
      </c>
      <c r="H3" s="54" t="s">
        <v>141</v>
      </c>
      <c r="I3" s="54" t="s">
        <v>141</v>
      </c>
      <c r="J3" s="54" t="s">
        <v>141</v>
      </c>
      <c r="K3" s="49"/>
      <c r="M3" s="47" t="s">
        <v>140</v>
      </c>
      <c r="N3" s="47"/>
      <c r="O3" s="55" t="s">
        <v>141</v>
      </c>
      <c r="P3" s="54" t="s">
        <v>141</v>
      </c>
      <c r="Q3" s="54" t="s">
        <v>141</v>
      </c>
      <c r="R3" s="54" t="s">
        <v>141</v>
      </c>
      <c r="S3" s="54" t="s">
        <v>141</v>
      </c>
      <c r="T3" s="54" t="s">
        <v>141</v>
      </c>
      <c r="U3" s="56" t="s">
        <v>141</v>
      </c>
      <c r="V3" s="49"/>
      <c r="AD3" s="52"/>
    </row>
    <row r="4" spans="1:30">
      <c r="A4" s="189" t="s">
        <v>142</v>
      </c>
      <c r="B4" t="s">
        <v>143</v>
      </c>
      <c r="C4" s="58">
        <v>43</v>
      </c>
      <c r="D4" s="59">
        <v>11</v>
      </c>
      <c r="E4" s="59">
        <v>8</v>
      </c>
      <c r="F4" s="58">
        <v>70</v>
      </c>
      <c r="G4" s="58">
        <v>23</v>
      </c>
      <c r="H4" s="59">
        <v>15</v>
      </c>
      <c r="I4" s="58">
        <v>35</v>
      </c>
      <c r="J4" s="58">
        <v>59</v>
      </c>
      <c r="K4" s="49"/>
      <c r="M4" s="189" t="s">
        <v>142</v>
      </c>
      <c r="N4" t="s">
        <v>143</v>
      </c>
      <c r="O4" s="60">
        <v>0</v>
      </c>
      <c r="P4" s="58">
        <v>0</v>
      </c>
      <c r="Q4" s="58">
        <v>128</v>
      </c>
      <c r="R4" s="58">
        <v>25</v>
      </c>
      <c r="S4" s="58">
        <v>6</v>
      </c>
      <c r="T4" s="58">
        <v>4</v>
      </c>
      <c r="U4" s="61">
        <v>0</v>
      </c>
      <c r="V4" s="49"/>
      <c r="AD4" s="52"/>
    </row>
    <row r="5" spans="1:30">
      <c r="A5" s="190"/>
      <c r="B5" t="s">
        <v>144</v>
      </c>
      <c r="C5" s="63">
        <v>691</v>
      </c>
      <c r="D5" s="63">
        <v>473</v>
      </c>
      <c r="E5" s="63">
        <v>195</v>
      </c>
      <c r="F5" s="63">
        <v>1090</v>
      </c>
      <c r="G5" s="63">
        <v>451</v>
      </c>
      <c r="H5" s="63">
        <v>456</v>
      </c>
      <c r="I5" s="63">
        <v>398</v>
      </c>
      <c r="J5" s="63">
        <v>1144</v>
      </c>
      <c r="K5" s="49"/>
      <c r="M5" s="190"/>
      <c r="N5" t="s">
        <v>144</v>
      </c>
      <c r="O5" s="64">
        <v>0</v>
      </c>
      <c r="P5" s="63">
        <v>0</v>
      </c>
      <c r="Q5" s="63">
        <v>1791</v>
      </c>
      <c r="R5" s="63">
        <v>477</v>
      </c>
      <c r="S5" s="63">
        <v>189</v>
      </c>
      <c r="T5" s="63">
        <v>237</v>
      </c>
      <c r="U5" s="65">
        <v>4</v>
      </c>
      <c r="V5" s="49"/>
      <c r="AD5" s="52"/>
    </row>
    <row r="6" spans="1:30">
      <c r="A6" s="191"/>
      <c r="B6" t="s">
        <v>145</v>
      </c>
      <c r="C6" s="67">
        <v>3168</v>
      </c>
      <c r="D6" s="67">
        <v>734</v>
      </c>
      <c r="E6" s="67">
        <v>632</v>
      </c>
      <c r="F6" s="67">
        <v>8869</v>
      </c>
      <c r="G6" s="67">
        <v>2414</v>
      </c>
      <c r="H6" s="67">
        <v>2074</v>
      </c>
      <c r="I6" s="67">
        <v>2603</v>
      </c>
      <c r="J6" s="67">
        <v>6312</v>
      </c>
      <c r="K6" s="49"/>
      <c r="M6" s="191"/>
      <c r="N6" t="s">
        <v>145</v>
      </c>
      <c r="O6" s="68">
        <v>0</v>
      </c>
      <c r="P6" s="67">
        <v>0</v>
      </c>
      <c r="Q6" s="67">
        <v>11760</v>
      </c>
      <c r="R6" s="67">
        <v>2006</v>
      </c>
      <c r="S6" s="67">
        <v>690</v>
      </c>
      <c r="T6" s="67">
        <v>467</v>
      </c>
      <c r="U6" s="69">
        <v>36</v>
      </c>
      <c r="V6" s="49"/>
      <c r="AD6" s="52"/>
    </row>
    <row r="7" spans="1:30">
      <c r="A7" s="70"/>
      <c r="B7" s="70"/>
      <c r="C7" s="71">
        <f t="shared" ref="C7:J7" si="0">SUM(C4:C6)</f>
        <v>3902</v>
      </c>
      <c r="D7" s="71">
        <f t="shared" si="0"/>
        <v>1218</v>
      </c>
      <c r="E7" s="71">
        <f t="shared" si="0"/>
        <v>835</v>
      </c>
      <c r="F7" s="71">
        <f t="shared" si="0"/>
        <v>10029</v>
      </c>
      <c r="G7" s="71">
        <f>SUM(G4:G6)</f>
        <v>2888</v>
      </c>
      <c r="H7" s="71">
        <f t="shared" si="0"/>
        <v>2545</v>
      </c>
      <c r="I7" s="71">
        <f t="shared" si="0"/>
        <v>3036</v>
      </c>
      <c r="J7" s="71">
        <f t="shared" si="0"/>
        <v>7515</v>
      </c>
      <c r="K7" s="49"/>
    </row>
    <row r="8" spans="1:30">
      <c r="A8" s="70"/>
      <c r="B8" s="70"/>
      <c r="C8" s="72"/>
      <c r="D8" s="72"/>
      <c r="E8" s="72"/>
      <c r="F8" s="72"/>
      <c r="G8" s="72"/>
      <c r="H8" s="72"/>
      <c r="I8" s="72"/>
      <c r="J8" s="72"/>
      <c r="K8" s="49"/>
    </row>
    <row r="9" spans="1:30">
      <c r="A9" s="70"/>
      <c r="B9" s="70"/>
      <c r="C9" s="72"/>
      <c r="D9" s="72"/>
      <c r="E9" s="72"/>
      <c r="F9" s="72"/>
      <c r="G9" s="72"/>
      <c r="H9" s="72"/>
      <c r="I9" s="72"/>
      <c r="J9" s="72"/>
      <c r="K9" s="49"/>
    </row>
    <row r="10" spans="1:30">
      <c r="A10" s="181" t="s">
        <v>146</v>
      </c>
      <c r="B10" s="181"/>
      <c r="C10" s="183" t="s">
        <v>121</v>
      </c>
      <c r="D10" s="183"/>
      <c r="E10" s="183"/>
      <c r="F10" s="183"/>
      <c r="G10" s="183" t="s">
        <v>122</v>
      </c>
      <c r="H10" s="183"/>
      <c r="I10" s="183"/>
      <c r="J10" s="183"/>
      <c r="K10" s="49"/>
      <c r="M10" s="181" t="s">
        <v>146</v>
      </c>
      <c r="N10" s="181"/>
      <c r="O10" s="184" t="s">
        <v>124</v>
      </c>
      <c r="P10" s="183"/>
      <c r="Q10" s="183"/>
      <c r="R10" s="183"/>
      <c r="S10" s="183"/>
      <c r="T10" s="183"/>
      <c r="U10" s="185"/>
      <c r="V10" s="49"/>
    </row>
    <row r="11" spans="1:30">
      <c r="A11" s="181"/>
      <c r="B11" s="181"/>
      <c r="C11" s="48" t="s">
        <v>125</v>
      </c>
      <c r="D11" s="48" t="s">
        <v>126</v>
      </c>
      <c r="E11" s="48" t="s">
        <v>127</v>
      </c>
      <c r="F11" s="48" t="s">
        <v>128</v>
      </c>
      <c r="G11" s="48" t="s">
        <v>129</v>
      </c>
      <c r="H11" s="48" t="s">
        <v>130</v>
      </c>
      <c r="I11" s="48" t="s">
        <v>131</v>
      </c>
      <c r="J11" s="48" t="s">
        <v>132</v>
      </c>
      <c r="K11" s="49"/>
      <c r="M11" s="181"/>
      <c r="N11" s="181"/>
      <c r="O11" s="50" t="s">
        <v>133</v>
      </c>
      <c r="P11" s="48" t="s">
        <v>134</v>
      </c>
      <c r="Q11" s="48" t="s">
        <v>135</v>
      </c>
      <c r="R11" s="48" t="s">
        <v>136</v>
      </c>
      <c r="S11" s="48" t="s">
        <v>137</v>
      </c>
      <c r="T11" s="48" t="s">
        <v>138</v>
      </c>
      <c r="U11" s="51" t="s">
        <v>139</v>
      </c>
      <c r="V11" s="49"/>
    </row>
    <row r="12" spans="1:30">
      <c r="A12" s="182"/>
      <c r="B12" s="182"/>
      <c r="C12" s="54" t="s">
        <v>141</v>
      </c>
      <c r="D12" s="54" t="s">
        <v>141</v>
      </c>
      <c r="E12" s="54" t="s">
        <v>141</v>
      </c>
      <c r="F12" s="54" t="s">
        <v>141</v>
      </c>
      <c r="G12" s="54" t="s">
        <v>141</v>
      </c>
      <c r="H12" s="54" t="s">
        <v>141</v>
      </c>
      <c r="I12" s="54" t="s">
        <v>141</v>
      </c>
      <c r="J12" s="54" t="s">
        <v>141</v>
      </c>
      <c r="K12" s="49"/>
      <c r="M12" s="182"/>
      <c r="N12" s="182"/>
      <c r="O12" s="55" t="s">
        <v>141</v>
      </c>
      <c r="P12" s="54" t="s">
        <v>141</v>
      </c>
      <c r="Q12" s="54" t="s">
        <v>141</v>
      </c>
      <c r="R12" s="54" t="s">
        <v>141</v>
      </c>
      <c r="S12" s="54" t="s">
        <v>141</v>
      </c>
      <c r="T12" s="54" t="s">
        <v>141</v>
      </c>
      <c r="U12" s="56" t="s">
        <v>141</v>
      </c>
      <c r="V12" s="49"/>
    </row>
    <row r="13" spans="1:30">
      <c r="A13" s="189" t="s">
        <v>142</v>
      </c>
      <c r="B13" t="s">
        <v>143</v>
      </c>
      <c r="C13" s="58">
        <v>55255.028997479945</v>
      </c>
      <c r="D13" s="58">
        <v>16011.447828197221</v>
      </c>
      <c r="E13" s="58">
        <v>10712.486779327073</v>
      </c>
      <c r="F13" s="58">
        <v>94074.315468574583</v>
      </c>
      <c r="G13" s="73">
        <v>25314.982423242418</v>
      </c>
      <c r="H13" s="74">
        <v>16348.06632198789</v>
      </c>
      <c r="I13" s="73">
        <v>57582.523600677639</v>
      </c>
      <c r="J13" s="73">
        <v>76807.706727670884</v>
      </c>
      <c r="K13" s="49"/>
      <c r="M13" s="189" t="s">
        <v>142</v>
      </c>
      <c r="N13" t="s">
        <v>143</v>
      </c>
      <c r="O13" s="60">
        <v>0</v>
      </c>
      <c r="P13" s="58">
        <v>0</v>
      </c>
      <c r="Q13" s="58">
        <v>211762.86714168306</v>
      </c>
      <c r="R13" s="58">
        <v>30595.632584551528</v>
      </c>
      <c r="S13" s="58">
        <v>7007.4004977898576</v>
      </c>
      <c r="T13" s="58">
        <v>3141.5475187745878</v>
      </c>
      <c r="U13" s="61">
        <v>0</v>
      </c>
      <c r="V13" s="49"/>
    </row>
    <row r="14" spans="1:30">
      <c r="A14" s="190"/>
      <c r="B14" t="s">
        <v>144</v>
      </c>
      <c r="C14" s="63">
        <v>754706.38389386144</v>
      </c>
      <c r="D14" s="63">
        <v>440754.38175064779</v>
      </c>
      <c r="E14" s="63">
        <v>186989.74205011266</v>
      </c>
      <c r="F14" s="63">
        <v>1185123.3221939455</v>
      </c>
      <c r="G14" s="75">
        <v>506230.14731119655</v>
      </c>
      <c r="H14" s="75">
        <v>477085.62259814941</v>
      </c>
      <c r="I14" s="75">
        <v>542456.43285644345</v>
      </c>
      <c r="J14" s="75">
        <v>1041801.6271227787</v>
      </c>
      <c r="K14" s="49"/>
      <c r="M14" s="190"/>
      <c r="N14" t="s">
        <v>144</v>
      </c>
      <c r="O14" s="64">
        <v>0</v>
      </c>
      <c r="P14" s="63">
        <v>0</v>
      </c>
      <c r="Q14" s="63">
        <v>2017520.5868276875</v>
      </c>
      <c r="R14" s="63">
        <v>542644.17962374922</v>
      </c>
      <c r="S14" s="63">
        <v>291757.0277628008</v>
      </c>
      <c r="T14" s="63">
        <v>198757.95782815668</v>
      </c>
      <c r="U14" s="65">
        <v>42046.397200380408</v>
      </c>
      <c r="V14" s="49"/>
    </row>
    <row r="15" spans="1:30">
      <c r="A15" s="191"/>
      <c r="B15" t="s">
        <v>145</v>
      </c>
      <c r="C15" s="67">
        <v>4058363.1802868596</v>
      </c>
      <c r="D15" s="67">
        <v>890526.17904593027</v>
      </c>
      <c r="E15" s="67">
        <v>726470.6137182971</v>
      </c>
      <c r="F15" s="67">
        <v>9579042.5679868441</v>
      </c>
      <c r="G15" s="76">
        <v>2736019.2508335016</v>
      </c>
      <c r="H15" s="76">
        <v>2495423.976615482</v>
      </c>
      <c r="I15" s="76">
        <v>3319774.642956764</v>
      </c>
      <c r="J15" s="76">
        <v>6703184.6706319172</v>
      </c>
      <c r="K15" s="49"/>
      <c r="M15" s="191"/>
      <c r="N15" t="s">
        <v>145</v>
      </c>
      <c r="O15" s="68">
        <v>0</v>
      </c>
      <c r="P15" s="67">
        <v>0</v>
      </c>
      <c r="Q15" s="67">
        <v>14771451.63644769</v>
      </c>
      <c r="R15" s="67">
        <v>3207573.0176899331</v>
      </c>
      <c r="S15" s="67">
        <v>1000626.3358621774</v>
      </c>
      <c r="T15" s="67">
        <v>541903.82580404158</v>
      </c>
      <c r="U15" s="69">
        <v>48758.037210854665</v>
      </c>
      <c r="V15" s="49"/>
    </row>
    <row r="16" spans="1:30">
      <c r="C16" s="71">
        <f>SUM(C13:C15)</f>
        <v>4868324.5931782015</v>
      </c>
      <c r="D16" s="71">
        <f t="shared" ref="D16:J16" si="1">SUM(D13:D15)</f>
        <v>1347292.0086247753</v>
      </c>
      <c r="E16" s="71">
        <f t="shared" si="1"/>
        <v>924172.84254773683</v>
      </c>
      <c r="F16" s="71">
        <f t="shared" si="1"/>
        <v>10858240.205649365</v>
      </c>
      <c r="G16" s="71">
        <f t="shared" si="1"/>
        <v>3267564.3805679404</v>
      </c>
      <c r="H16" s="71">
        <f t="shared" si="1"/>
        <v>2988857.6655356195</v>
      </c>
      <c r="I16" s="71">
        <f t="shared" si="1"/>
        <v>3919813.5994138848</v>
      </c>
      <c r="J16" s="71">
        <f t="shared" si="1"/>
        <v>7821794.0044823671</v>
      </c>
      <c r="O16" s="71">
        <f>SUM(O13:O15)</f>
        <v>0</v>
      </c>
      <c r="P16" s="71">
        <f t="shared" ref="P16:U16" si="2">SUM(P13:P15)</f>
        <v>0</v>
      </c>
      <c r="Q16" s="71">
        <f t="shared" si="2"/>
        <v>17000735.090417061</v>
      </c>
      <c r="R16" s="71">
        <f t="shared" si="2"/>
        <v>3780812.829898234</v>
      </c>
      <c r="S16" s="71">
        <f t="shared" si="2"/>
        <v>1299390.7641227681</v>
      </c>
      <c r="T16" s="71">
        <f t="shared" si="2"/>
        <v>743803.33115097287</v>
      </c>
      <c r="U16" s="71">
        <f t="shared" si="2"/>
        <v>90804.434411235066</v>
      </c>
      <c r="V16" s="22">
        <f>SUM(O16:U16)</f>
        <v>22915546.450000271</v>
      </c>
    </row>
    <row r="17" spans="1:38">
      <c r="C17" s="77">
        <f>SUM(C16:F16)</f>
        <v>17998029.65000008</v>
      </c>
      <c r="G17" s="77">
        <f>SUM(G16:J16)</f>
        <v>17998029.649999812</v>
      </c>
    </row>
    <row r="19" spans="1:38">
      <c r="B19" t="s">
        <v>147</v>
      </c>
      <c r="C19" s="22">
        <f t="shared" ref="C19:F19" si="3">C13+C14</f>
        <v>809961.41289134137</v>
      </c>
      <c r="D19" s="22">
        <f t="shared" si="3"/>
        <v>456765.82957884501</v>
      </c>
      <c r="E19" s="22">
        <f t="shared" si="3"/>
        <v>197702.22882943973</v>
      </c>
      <c r="F19" s="22">
        <f t="shared" si="3"/>
        <v>1279197.6376625202</v>
      </c>
      <c r="G19" s="22">
        <f>G13+G14</f>
        <v>531545.12973443896</v>
      </c>
      <c r="H19" s="22">
        <f>H13+H14</f>
        <v>493433.6889201373</v>
      </c>
      <c r="I19" s="22">
        <f>I13+I14</f>
        <v>600038.95645712106</v>
      </c>
      <c r="J19" s="22">
        <f>J13+J14</f>
        <v>1118609.3338504496</v>
      </c>
      <c r="N19" t="s">
        <v>147</v>
      </c>
      <c r="O19" s="22">
        <f>O13+O14</f>
        <v>0</v>
      </c>
      <c r="P19" s="22">
        <f t="shared" ref="P19:U19" si="4">P13+P14</f>
        <v>0</v>
      </c>
      <c r="Q19" s="22">
        <f t="shared" si="4"/>
        <v>2229283.4539693706</v>
      </c>
      <c r="R19" s="22">
        <f t="shared" si="4"/>
        <v>573239.81220830081</v>
      </c>
      <c r="S19" s="22">
        <f t="shared" si="4"/>
        <v>298764.42826059065</v>
      </c>
      <c r="T19" s="22">
        <f t="shared" si="4"/>
        <v>201899.50534693126</v>
      </c>
      <c r="U19" s="22">
        <f t="shared" si="4"/>
        <v>42046.397200380408</v>
      </c>
      <c r="V19" s="22"/>
      <c r="W19" s="22"/>
    </row>
    <row r="20" spans="1:38">
      <c r="B20" t="s">
        <v>145</v>
      </c>
      <c r="C20" s="22">
        <f t="shared" ref="C20:J20" si="5">C15</f>
        <v>4058363.1802868596</v>
      </c>
      <c r="D20" s="22">
        <f t="shared" si="5"/>
        <v>890526.17904593027</v>
      </c>
      <c r="E20" s="22">
        <f t="shared" si="5"/>
        <v>726470.6137182971</v>
      </c>
      <c r="F20" s="22">
        <f t="shared" si="5"/>
        <v>9579042.5679868441</v>
      </c>
      <c r="G20" s="22">
        <f t="shared" si="5"/>
        <v>2736019.2508335016</v>
      </c>
      <c r="H20" s="22">
        <f t="shared" si="5"/>
        <v>2495423.976615482</v>
      </c>
      <c r="I20" s="22">
        <f t="shared" si="5"/>
        <v>3319774.642956764</v>
      </c>
      <c r="J20" s="22">
        <f t="shared" si="5"/>
        <v>6703184.6706319172</v>
      </c>
      <c r="N20" t="s">
        <v>145</v>
      </c>
      <c r="O20" s="22">
        <f>O15</f>
        <v>0</v>
      </c>
      <c r="P20" s="22">
        <f t="shared" ref="P20:U20" si="6">P15</f>
        <v>0</v>
      </c>
      <c r="Q20" s="22">
        <f t="shared" si="6"/>
        <v>14771451.63644769</v>
      </c>
      <c r="R20" s="22">
        <f t="shared" si="6"/>
        <v>3207573.0176899331</v>
      </c>
      <c r="S20" s="22">
        <f t="shared" si="6"/>
        <v>1000626.3358621774</v>
      </c>
      <c r="T20" s="22">
        <f t="shared" si="6"/>
        <v>541903.82580404158</v>
      </c>
      <c r="U20" s="22">
        <f t="shared" si="6"/>
        <v>48758.037210854665</v>
      </c>
      <c r="V20" s="22"/>
      <c r="W20" s="22"/>
    </row>
    <row r="21" spans="1:38">
      <c r="C21" s="22">
        <f t="shared" ref="C21:J21" si="7">SUM(C19:C20)</f>
        <v>4868324.5931782015</v>
      </c>
      <c r="D21" s="22">
        <f t="shared" si="7"/>
        <v>1347292.0086247753</v>
      </c>
      <c r="E21" s="22">
        <f t="shared" si="7"/>
        <v>924172.84254773683</v>
      </c>
      <c r="F21" s="22">
        <f t="shared" si="7"/>
        <v>10858240.205649365</v>
      </c>
      <c r="G21" s="22">
        <f t="shared" si="7"/>
        <v>3267564.3805679404</v>
      </c>
      <c r="H21" s="22">
        <f t="shared" si="7"/>
        <v>2988857.6655356195</v>
      </c>
      <c r="I21" s="22">
        <f t="shared" si="7"/>
        <v>3919813.5994138848</v>
      </c>
      <c r="J21" s="22">
        <f t="shared" si="7"/>
        <v>7821794.0044823671</v>
      </c>
      <c r="O21" s="22">
        <f>SUM(O19:O20)</f>
        <v>0</v>
      </c>
      <c r="P21" s="22">
        <f t="shared" ref="P21:U21" si="8">SUM(P19:P20)</f>
        <v>0</v>
      </c>
      <c r="Q21" s="22">
        <f t="shared" si="8"/>
        <v>17000735.090417061</v>
      </c>
      <c r="R21" s="22">
        <f t="shared" si="8"/>
        <v>3780812.829898234</v>
      </c>
      <c r="S21" s="22">
        <f t="shared" si="8"/>
        <v>1299390.7641227681</v>
      </c>
      <c r="T21" s="22">
        <f t="shared" si="8"/>
        <v>743803.33115097287</v>
      </c>
      <c r="U21" s="22">
        <f t="shared" si="8"/>
        <v>90804.434411235066</v>
      </c>
      <c r="V21" s="22"/>
      <c r="W21" s="22"/>
    </row>
    <row r="22" spans="1:38">
      <c r="C22" s="22"/>
      <c r="D22" s="22"/>
      <c r="E22" s="22"/>
      <c r="F22" s="22"/>
      <c r="G22" s="22"/>
      <c r="H22" s="22"/>
      <c r="I22" s="22"/>
      <c r="J22" s="22"/>
    </row>
    <row r="23" spans="1:38">
      <c r="C23" s="22"/>
      <c r="D23" s="22"/>
      <c r="E23" s="22"/>
      <c r="F23" s="22"/>
      <c r="G23" s="22"/>
      <c r="H23" s="22"/>
      <c r="I23" s="22"/>
      <c r="J23" s="22"/>
    </row>
    <row r="24" spans="1:38">
      <c r="B24" s="78"/>
      <c r="C24" s="193" t="s">
        <v>148</v>
      </c>
      <c r="D24" s="193"/>
      <c r="E24" s="193"/>
      <c r="F24" s="193"/>
      <c r="G24" s="193" t="s">
        <v>149</v>
      </c>
      <c r="H24" s="193"/>
      <c r="I24" s="193"/>
      <c r="J24" s="193"/>
      <c r="K24" s="185" t="s">
        <v>150</v>
      </c>
      <c r="L24" s="194"/>
      <c r="M24" s="194"/>
      <c r="N24" s="184"/>
      <c r="O24" s="185" t="s">
        <v>151</v>
      </c>
      <c r="P24" s="194"/>
      <c r="Q24" s="192" t="s">
        <v>152</v>
      </c>
      <c r="R24" s="192"/>
      <c r="S24" s="192"/>
      <c r="V24" s="185" t="s">
        <v>151</v>
      </c>
      <c r="W24" s="194"/>
      <c r="X24" s="192" t="s">
        <v>148</v>
      </c>
      <c r="Y24" s="192"/>
      <c r="Z24" s="192"/>
      <c r="AA24" s="192"/>
      <c r="AB24" s="192" t="s">
        <v>149</v>
      </c>
      <c r="AC24" s="192"/>
      <c r="AD24" s="192"/>
      <c r="AE24" s="192"/>
      <c r="AF24" s="192" t="s">
        <v>152</v>
      </c>
      <c r="AG24" s="192"/>
      <c r="AH24" s="192"/>
      <c r="AI24" s="192" t="s">
        <v>150</v>
      </c>
      <c r="AJ24" s="192"/>
      <c r="AK24" s="192"/>
      <c r="AL24" s="192"/>
    </row>
    <row r="25" spans="1:38" s="85" customFormat="1" ht="30.75" customHeight="1">
      <c r="A25" s="79"/>
      <c r="B25" s="79"/>
      <c r="C25" s="80" t="s">
        <v>153</v>
      </c>
      <c r="D25" s="80" t="s">
        <v>154</v>
      </c>
      <c r="E25" s="80" t="s">
        <v>155</v>
      </c>
      <c r="F25" s="80" t="s">
        <v>156</v>
      </c>
      <c r="G25" s="80" t="s">
        <v>157</v>
      </c>
      <c r="H25" s="80" t="s">
        <v>158</v>
      </c>
      <c r="I25" s="80" t="s">
        <v>159</v>
      </c>
      <c r="J25" s="80" t="s">
        <v>160</v>
      </c>
      <c r="K25" s="80" t="s">
        <v>161</v>
      </c>
      <c r="L25" s="80" t="s">
        <v>162</v>
      </c>
      <c r="M25" s="80" t="s">
        <v>163</v>
      </c>
      <c r="N25" s="81" t="s">
        <v>164</v>
      </c>
      <c r="O25" s="48" t="s">
        <v>165</v>
      </c>
      <c r="P25" s="82" t="s">
        <v>166</v>
      </c>
      <c r="Q25" s="83" t="s">
        <v>167</v>
      </c>
      <c r="R25" s="84" t="s">
        <v>168</v>
      </c>
      <c r="S25" s="84" t="s">
        <v>169</v>
      </c>
      <c r="U25"/>
      <c r="V25" s="48" t="s">
        <v>165</v>
      </c>
      <c r="W25" s="82" t="s">
        <v>166</v>
      </c>
      <c r="X25" t="s">
        <v>153</v>
      </c>
      <c r="Y25" t="s">
        <v>154</v>
      </c>
      <c r="Z25" s="52" t="s">
        <v>155</v>
      </c>
      <c r="AA25" s="85" t="s">
        <v>156</v>
      </c>
      <c r="AB25" s="85" t="s">
        <v>157</v>
      </c>
      <c r="AC25" s="85" t="s">
        <v>158</v>
      </c>
      <c r="AD25" s="85" t="s">
        <v>159</v>
      </c>
      <c r="AE25" s="85" t="s">
        <v>160</v>
      </c>
      <c r="AF25" s="85" t="s">
        <v>167</v>
      </c>
      <c r="AG25" s="85" t="s">
        <v>168</v>
      </c>
      <c r="AH25" s="85" t="s">
        <v>169</v>
      </c>
      <c r="AI25" s="85" t="s">
        <v>161</v>
      </c>
      <c r="AJ25" s="85" t="s">
        <v>162</v>
      </c>
      <c r="AK25" s="85" t="s">
        <v>163</v>
      </c>
      <c r="AL25" s="85" t="s">
        <v>164</v>
      </c>
    </row>
    <row r="26" spans="1:38">
      <c r="B26" t="s">
        <v>170</v>
      </c>
      <c r="C26" s="14">
        <f t="shared" ref="C26:J27" si="9">C19/C$21*100</f>
        <v>16.63737487895342</v>
      </c>
      <c r="D26" s="86">
        <f t="shared" si="9"/>
        <v>33.902511605118235</v>
      </c>
      <c r="E26" s="86">
        <f t="shared" si="9"/>
        <v>21.392343480297377</v>
      </c>
      <c r="F26" s="14">
        <f t="shared" si="9"/>
        <v>11.780892791420976</v>
      </c>
      <c r="G26" s="86">
        <f>G19/G$21*100</f>
        <v>16.267319257594863</v>
      </c>
      <c r="H26" s="14">
        <f>H19/H$21*100</f>
        <v>16.509106292009101</v>
      </c>
      <c r="I26" s="14">
        <f>I19/I$21*100</f>
        <v>15.307844142049069</v>
      </c>
      <c r="J26" s="14">
        <f t="shared" si="9"/>
        <v>14.301186316200837</v>
      </c>
      <c r="K26" s="14">
        <f t="shared" ref="K26:N27" si="10">Q19/Q$21*100</f>
        <v>13.112865073851825</v>
      </c>
      <c r="L26" s="14">
        <f t="shared" si="10"/>
        <v>15.161814085986647</v>
      </c>
      <c r="M26" s="86">
        <f t="shared" si="10"/>
        <v>22.992654443122007</v>
      </c>
      <c r="N26" s="86">
        <f t="shared" si="10"/>
        <v>27.144205583821307</v>
      </c>
      <c r="O26" s="1">
        <v>16.457342363189774</v>
      </c>
      <c r="P26" s="1">
        <v>21.999957264233693</v>
      </c>
      <c r="Q26" s="1">
        <v>15.796797069457261</v>
      </c>
      <c r="R26" s="1">
        <v>9.8760775821205247</v>
      </c>
      <c r="S26" s="1">
        <v>12.235186437132331</v>
      </c>
      <c r="V26" s="1">
        <v>16.457342363189774</v>
      </c>
      <c r="W26" s="1">
        <v>21.999957264233693</v>
      </c>
      <c r="X26" s="1">
        <v>16.63737487895342</v>
      </c>
      <c r="Y26" s="1">
        <v>33.902511605118235</v>
      </c>
      <c r="Z26" s="87">
        <v>21.392343480297377</v>
      </c>
      <c r="AA26" s="1">
        <v>11.780892791420976</v>
      </c>
      <c r="AB26" s="1">
        <v>16.267319257594863</v>
      </c>
      <c r="AC26" s="1">
        <v>16.509106292009101</v>
      </c>
      <c r="AD26" s="1">
        <v>15.307844142049069</v>
      </c>
      <c r="AE26" s="1">
        <v>14.301186316200837</v>
      </c>
      <c r="AF26" s="1">
        <v>15.796797069457261</v>
      </c>
      <c r="AG26" s="1">
        <v>9.8760775821205247</v>
      </c>
      <c r="AH26" s="1">
        <v>12.235186437132331</v>
      </c>
      <c r="AI26" s="1">
        <v>13.112865073851825</v>
      </c>
      <c r="AJ26" s="1">
        <v>15.161814085986647</v>
      </c>
      <c r="AK26" s="1">
        <v>22.992654443122007</v>
      </c>
      <c r="AL26" s="1">
        <v>27.144205583821307</v>
      </c>
    </row>
    <row r="27" spans="1:38">
      <c r="B27" t="s">
        <v>171</v>
      </c>
      <c r="C27" s="14">
        <f t="shared" si="9"/>
        <v>83.362625121046577</v>
      </c>
      <c r="D27" s="14">
        <f t="shared" si="9"/>
        <v>66.097488394881765</v>
      </c>
      <c r="E27" s="14">
        <f t="shared" si="9"/>
        <v>78.607656519702616</v>
      </c>
      <c r="F27" s="14">
        <f t="shared" si="9"/>
        <v>88.219107208579018</v>
      </c>
      <c r="G27" s="14">
        <f t="shared" si="9"/>
        <v>83.732680742405137</v>
      </c>
      <c r="H27" s="14">
        <f t="shared" si="9"/>
        <v>83.490893707990892</v>
      </c>
      <c r="I27" s="14">
        <f t="shared" si="9"/>
        <v>84.692155857950937</v>
      </c>
      <c r="J27" s="14">
        <f t="shared" si="9"/>
        <v>85.698813683799159</v>
      </c>
      <c r="K27" s="14">
        <f t="shared" si="10"/>
        <v>86.887134926148164</v>
      </c>
      <c r="L27" s="14">
        <f t="shared" si="10"/>
        <v>84.838185914013351</v>
      </c>
      <c r="M27" s="14">
        <f t="shared" si="10"/>
        <v>77.007345556877993</v>
      </c>
      <c r="N27" s="14">
        <f t="shared" si="10"/>
        <v>72.855794416178682</v>
      </c>
      <c r="O27" s="14">
        <v>83.542657636810318</v>
      </c>
      <c r="P27" s="1">
        <v>78.000042735766314</v>
      </c>
      <c r="Q27" s="1">
        <v>84.203202930541906</v>
      </c>
      <c r="R27" s="1">
        <v>90.123922417879442</v>
      </c>
      <c r="S27" s="1">
        <v>87.764813562867801</v>
      </c>
      <c r="V27" s="14">
        <v>83.542657636810318</v>
      </c>
      <c r="W27" s="1">
        <v>78.000042735766314</v>
      </c>
      <c r="X27" s="1">
        <v>83.362625121046577</v>
      </c>
      <c r="Y27" s="1">
        <v>66.097488394881765</v>
      </c>
      <c r="Z27" s="87">
        <v>78.607656519702616</v>
      </c>
      <c r="AA27" s="1">
        <v>88.219107208579018</v>
      </c>
      <c r="AB27" s="1">
        <v>83.732680742405137</v>
      </c>
      <c r="AC27" s="1">
        <v>83.490893707990892</v>
      </c>
      <c r="AD27" s="1">
        <v>84.692155857950937</v>
      </c>
      <c r="AE27" s="1">
        <v>85.698813683799159</v>
      </c>
      <c r="AF27" s="1">
        <v>84.203202930541906</v>
      </c>
      <c r="AG27" s="1">
        <v>90.123922417879442</v>
      </c>
      <c r="AH27" s="1">
        <v>87.764813562867801</v>
      </c>
      <c r="AI27" s="1">
        <v>86.887134926148164</v>
      </c>
      <c r="AJ27" s="1">
        <v>84.838185914013351</v>
      </c>
      <c r="AK27" s="1">
        <v>77.007345556877993</v>
      </c>
      <c r="AL27" s="1">
        <v>72.855794416178682</v>
      </c>
    </row>
    <row r="28" spans="1:38">
      <c r="C28" s="22">
        <f t="shared" ref="C28" si="11">SUM(C26:C27)</f>
        <v>100</v>
      </c>
      <c r="D28" s="22">
        <f t="shared" ref="D28:N28" si="12">SUM(D26:D27)</f>
        <v>100</v>
      </c>
      <c r="E28" s="22">
        <f t="shared" si="12"/>
        <v>100</v>
      </c>
      <c r="F28" s="22">
        <f t="shared" si="12"/>
        <v>100</v>
      </c>
      <c r="G28" s="22">
        <f t="shared" si="12"/>
        <v>100</v>
      </c>
      <c r="H28" s="22">
        <f t="shared" si="12"/>
        <v>100</v>
      </c>
      <c r="I28" s="22">
        <f t="shared" si="12"/>
        <v>100</v>
      </c>
      <c r="J28" s="22">
        <f t="shared" si="12"/>
        <v>100</v>
      </c>
      <c r="K28" s="22">
        <f t="shared" si="12"/>
        <v>99.999999999999986</v>
      </c>
      <c r="L28" s="22">
        <f t="shared" si="12"/>
        <v>100</v>
      </c>
      <c r="M28" s="22">
        <f t="shared" si="12"/>
        <v>100</v>
      </c>
      <c r="N28" s="22">
        <f t="shared" si="12"/>
        <v>99.999999999999986</v>
      </c>
      <c r="O28" s="22"/>
      <c r="P28" s="22"/>
      <c r="Z28" s="52"/>
    </row>
    <row r="29" spans="1:38">
      <c r="O29" s="22"/>
      <c r="P29" s="22"/>
      <c r="Z29" s="52"/>
    </row>
    <row r="32" spans="1:38">
      <c r="N32" s="195" t="s">
        <v>140</v>
      </c>
      <c r="O32" s="195"/>
      <c r="P32" s="187" t="s">
        <v>172</v>
      </c>
      <c r="Q32" s="186"/>
      <c r="R32" s="186"/>
      <c r="S32" s="188"/>
      <c r="T32" s="49"/>
    </row>
    <row r="33" spans="14:20">
      <c r="N33" s="195"/>
      <c r="O33" s="195"/>
      <c r="P33" s="50" t="s">
        <v>173</v>
      </c>
      <c r="Q33" s="48" t="s">
        <v>174</v>
      </c>
      <c r="R33" s="48" t="s">
        <v>175</v>
      </c>
      <c r="S33" s="51" t="s">
        <v>176</v>
      </c>
      <c r="T33" s="49"/>
    </row>
    <row r="34" spans="14:20">
      <c r="N34" s="196"/>
      <c r="O34" s="196"/>
      <c r="P34" s="55" t="s">
        <v>141</v>
      </c>
      <c r="Q34" s="54" t="s">
        <v>141</v>
      </c>
      <c r="R34" s="54" t="s">
        <v>141</v>
      </c>
      <c r="S34" s="56" t="s">
        <v>141</v>
      </c>
      <c r="T34" s="49"/>
    </row>
    <row r="35" spans="14:20">
      <c r="N35" s="189" t="s">
        <v>142</v>
      </c>
      <c r="O35" t="s">
        <v>143</v>
      </c>
      <c r="P35" s="60">
        <v>2</v>
      </c>
      <c r="Q35" s="58">
        <v>51</v>
      </c>
      <c r="R35" s="58">
        <v>86</v>
      </c>
      <c r="S35" s="61">
        <v>24</v>
      </c>
      <c r="T35" s="49"/>
    </row>
    <row r="36" spans="14:20">
      <c r="N36" s="190"/>
      <c r="O36" t="s">
        <v>144</v>
      </c>
      <c r="P36" s="64">
        <v>13</v>
      </c>
      <c r="Q36" s="63">
        <v>440</v>
      </c>
      <c r="R36" s="63">
        <v>2006</v>
      </c>
      <c r="S36" s="65">
        <v>239</v>
      </c>
      <c r="T36" s="49"/>
    </row>
    <row r="37" spans="14:20">
      <c r="N37" s="191"/>
      <c r="O37" t="s">
        <v>145</v>
      </c>
      <c r="P37" s="68">
        <v>73</v>
      </c>
      <c r="Q37" s="67">
        <v>2285</v>
      </c>
      <c r="R37" s="67">
        <v>9628</v>
      </c>
      <c r="S37" s="69">
        <v>2973</v>
      </c>
      <c r="T37" s="49"/>
    </row>
    <row r="42" spans="14:20">
      <c r="N42" s="197" t="s">
        <v>123</v>
      </c>
      <c r="O42" s="197"/>
      <c r="P42" s="187" t="s">
        <v>172</v>
      </c>
      <c r="Q42" s="186"/>
      <c r="R42" s="186"/>
      <c r="S42" s="188"/>
    </row>
    <row r="43" spans="14:20">
      <c r="N43" s="197"/>
      <c r="O43" s="197"/>
      <c r="P43" s="50" t="s">
        <v>173</v>
      </c>
      <c r="Q43" s="48" t="s">
        <v>174</v>
      </c>
      <c r="R43" s="48" t="s">
        <v>175</v>
      </c>
      <c r="S43" s="51" t="s">
        <v>176</v>
      </c>
    </row>
    <row r="44" spans="14:20">
      <c r="N44" s="198"/>
      <c r="O44" s="198"/>
      <c r="P44" s="55" t="s">
        <v>141</v>
      </c>
      <c r="Q44" s="54" t="s">
        <v>141</v>
      </c>
      <c r="R44" s="54" t="s">
        <v>141</v>
      </c>
      <c r="S44" s="56" t="s">
        <v>141</v>
      </c>
    </row>
    <row r="45" spans="14:20">
      <c r="N45" s="189" t="s">
        <v>142</v>
      </c>
      <c r="O45" t="s">
        <v>143</v>
      </c>
      <c r="P45" s="88">
        <v>3413.1882697443875</v>
      </c>
      <c r="Q45" s="58">
        <v>110639.16081781987</v>
      </c>
      <c r="R45" s="58">
        <v>107106.31065526098</v>
      </c>
      <c r="S45" s="61">
        <v>31348.787999973949</v>
      </c>
    </row>
    <row r="46" spans="14:20">
      <c r="N46" s="190"/>
      <c r="O46" t="s">
        <v>144</v>
      </c>
      <c r="P46" s="89">
        <v>51841.230610493207</v>
      </c>
      <c r="Q46" s="63">
        <v>743483.6030242265</v>
      </c>
      <c r="R46" s="63">
        <v>2017677.1638212418</v>
      </c>
      <c r="S46" s="65">
        <v>279724.15178681555</v>
      </c>
    </row>
    <row r="47" spans="14:20">
      <c r="N47" s="191"/>
      <c r="O47" t="s">
        <v>145</v>
      </c>
      <c r="P47" s="68">
        <v>157748.43296711505</v>
      </c>
      <c r="Q47" s="67">
        <v>4083829.1356345094</v>
      </c>
      <c r="R47" s="67">
        <v>10612197.105460851</v>
      </c>
      <c r="S47" s="69">
        <v>4716538.1789521351</v>
      </c>
    </row>
    <row r="48" spans="14:20">
      <c r="P48" s="22">
        <f>SUM(P45:P47)</f>
        <v>213002.85184735263</v>
      </c>
      <c r="Q48" s="22">
        <f t="shared" ref="Q48:S48" si="13">SUM(Q45:Q47)</f>
        <v>4937951.8994765561</v>
      </c>
      <c r="R48" s="22">
        <f t="shared" si="13"/>
        <v>12736980.579937354</v>
      </c>
      <c r="S48" s="22">
        <f t="shared" si="13"/>
        <v>5027611.1187389251</v>
      </c>
    </row>
    <row r="50" spans="1:19">
      <c r="N50" s="197" t="s">
        <v>123</v>
      </c>
      <c r="O50" s="197"/>
      <c r="P50" s="187" t="s">
        <v>172</v>
      </c>
      <c r="Q50" s="186"/>
      <c r="R50" s="186"/>
      <c r="S50" s="188"/>
    </row>
    <row r="51" spans="1:19">
      <c r="N51" s="197"/>
      <c r="O51" s="197"/>
      <c r="P51" s="50" t="s">
        <v>173</v>
      </c>
      <c r="Q51" s="48" t="s">
        <v>174</v>
      </c>
      <c r="R51" s="48" t="s">
        <v>175</v>
      </c>
      <c r="S51" s="51" t="s">
        <v>176</v>
      </c>
    </row>
    <row r="52" spans="1:19">
      <c r="D52" s="195" t="s">
        <v>177</v>
      </c>
      <c r="E52" s="195"/>
      <c r="F52" s="187" t="s">
        <v>178</v>
      </c>
      <c r="G52" s="186"/>
      <c r="H52" s="186"/>
      <c r="I52" s="186"/>
      <c r="J52" s="188"/>
      <c r="N52" s="198"/>
      <c r="O52" s="198"/>
      <c r="P52" s="55" t="s">
        <v>141</v>
      </c>
      <c r="Q52" s="54" t="s">
        <v>141</v>
      </c>
      <c r="R52" s="54" t="s">
        <v>141</v>
      </c>
      <c r="S52" s="56" t="s">
        <v>141</v>
      </c>
    </row>
    <row r="53" spans="1:19">
      <c r="D53" s="195"/>
      <c r="E53" s="195"/>
      <c r="F53" s="50" t="s">
        <v>117</v>
      </c>
      <c r="G53" s="48" t="s">
        <v>118</v>
      </c>
      <c r="H53" s="48" t="s">
        <v>119</v>
      </c>
      <c r="I53" s="48" t="s">
        <v>120</v>
      </c>
      <c r="J53" s="51" t="s">
        <v>179</v>
      </c>
      <c r="N53" s="189" t="s">
        <v>142</v>
      </c>
      <c r="O53" s="57"/>
      <c r="P53" s="88"/>
      <c r="Q53" s="58"/>
      <c r="R53" s="58"/>
      <c r="S53" s="61"/>
    </row>
    <row r="54" spans="1:19">
      <c r="D54" s="196"/>
      <c r="E54" s="196"/>
      <c r="F54" s="55" t="s">
        <v>141</v>
      </c>
      <c r="G54" s="54" t="s">
        <v>141</v>
      </c>
      <c r="H54" s="54" t="s">
        <v>141</v>
      </c>
      <c r="I54" s="54" t="s">
        <v>141</v>
      </c>
      <c r="J54" s="56" t="s">
        <v>141</v>
      </c>
      <c r="N54" s="190"/>
      <c r="O54" s="62" t="s">
        <v>147</v>
      </c>
      <c r="P54" s="90">
        <f>(P45+P46)/P$48*100</f>
        <v>25.940694409028559</v>
      </c>
      <c r="Q54" s="91">
        <f t="shared" ref="Q54:S54" si="14">(Q45+Q46)/Q$48*100</f>
        <v>17.297105788587917</v>
      </c>
      <c r="R54" s="91">
        <f t="shared" si="14"/>
        <v>16.682002937362988</v>
      </c>
      <c r="S54" s="91">
        <f t="shared" si="14"/>
        <v>6.1872911893952498</v>
      </c>
    </row>
    <row r="55" spans="1:19">
      <c r="D55" s="189" t="s">
        <v>142</v>
      </c>
      <c r="E55" t="s">
        <v>143</v>
      </c>
      <c r="F55" s="60">
        <v>25</v>
      </c>
      <c r="G55" s="58">
        <v>94</v>
      </c>
      <c r="H55" s="58">
        <v>40</v>
      </c>
      <c r="I55" s="58">
        <v>4</v>
      </c>
      <c r="J55" s="61">
        <v>0</v>
      </c>
      <c r="N55" s="191"/>
      <c r="O55" s="66" t="s">
        <v>145</v>
      </c>
      <c r="P55" s="92">
        <f>P47/P48*100</f>
        <v>74.059305590971448</v>
      </c>
      <c r="Q55" s="92">
        <f t="shared" ref="Q55:S55" si="15">Q47/Q48*100</f>
        <v>82.702894211412087</v>
      </c>
      <c r="R55" s="92">
        <f t="shared" si="15"/>
        <v>83.317997062637005</v>
      </c>
      <c r="S55" s="92">
        <f t="shared" si="15"/>
        <v>93.812708810604732</v>
      </c>
    </row>
    <row r="56" spans="1:19">
      <c r="D56" s="190"/>
      <c r="E56" t="s">
        <v>144</v>
      </c>
      <c r="F56" s="64">
        <v>232</v>
      </c>
      <c r="G56" s="63">
        <v>2036</v>
      </c>
      <c r="H56" s="63">
        <v>386</v>
      </c>
      <c r="I56" s="63">
        <v>16</v>
      </c>
      <c r="J56" s="65">
        <v>28</v>
      </c>
      <c r="P56" s="22">
        <f>SUM(P53:P55)</f>
        <v>100</v>
      </c>
      <c r="Q56" s="22">
        <f t="shared" ref="Q56:S56" si="16">SUM(Q53:Q55)</f>
        <v>100</v>
      </c>
      <c r="R56" s="22">
        <f t="shared" si="16"/>
        <v>100</v>
      </c>
      <c r="S56" s="22">
        <f t="shared" si="16"/>
        <v>99.999999999999986</v>
      </c>
    </row>
    <row r="57" spans="1:19">
      <c r="D57" s="191"/>
      <c r="E57" t="s">
        <v>145</v>
      </c>
      <c r="F57" s="68">
        <v>2404</v>
      </c>
      <c r="G57" s="67">
        <v>11242</v>
      </c>
      <c r="H57" s="67">
        <v>1237</v>
      </c>
      <c r="I57" s="67">
        <v>58</v>
      </c>
      <c r="J57" s="69">
        <v>18</v>
      </c>
    </row>
    <row r="63" spans="1:19">
      <c r="A63" s="197" t="s">
        <v>123</v>
      </c>
      <c r="B63" s="197"/>
      <c r="C63" s="187" t="s">
        <v>178</v>
      </c>
      <c r="D63" s="186"/>
      <c r="E63" s="186"/>
      <c r="F63" s="186"/>
      <c r="G63" s="188"/>
      <c r="H63" s="49"/>
      <c r="I63" s="78" t="s">
        <v>123</v>
      </c>
      <c r="J63" s="78"/>
      <c r="K63" t="s">
        <v>178</v>
      </c>
    </row>
    <row r="64" spans="1:19">
      <c r="A64" s="197"/>
      <c r="B64" s="197"/>
      <c r="C64" s="50" t="s">
        <v>117</v>
      </c>
      <c r="D64" s="48" t="s">
        <v>118</v>
      </c>
      <c r="E64" s="48" t="s">
        <v>119</v>
      </c>
      <c r="F64" s="48" t="s">
        <v>120</v>
      </c>
      <c r="G64" s="51" t="s">
        <v>179</v>
      </c>
      <c r="H64" s="49"/>
      <c r="I64" s="78"/>
      <c r="J64" s="78"/>
      <c r="K64" s="50" t="s">
        <v>180</v>
      </c>
      <c r="L64" s="48" t="s">
        <v>181</v>
      </c>
      <c r="M64" s="48"/>
    </row>
    <row r="65" spans="1:15">
      <c r="A65" s="189" t="s">
        <v>142</v>
      </c>
      <c r="B65" t="s">
        <v>143</v>
      </c>
      <c r="C65" s="60">
        <v>41037.34007404658</v>
      </c>
      <c r="D65" s="58">
        <v>133474.57547448701</v>
      </c>
      <c r="E65" s="58">
        <v>67976.162366417557</v>
      </c>
      <c r="F65" s="58">
        <v>10019.369827848002</v>
      </c>
      <c r="G65" s="61">
        <v>0</v>
      </c>
      <c r="H65" s="93">
        <f>SUM(C65:G65)</f>
        <v>252507.44774279915</v>
      </c>
      <c r="I65" s="189" t="s">
        <v>142</v>
      </c>
      <c r="J65" t="s">
        <v>143</v>
      </c>
      <c r="K65" s="60">
        <f>C65+D65</f>
        <v>174511.91554853358</v>
      </c>
      <c r="L65" s="58">
        <f>E65+F65</f>
        <v>77995.532194265557</v>
      </c>
    </row>
    <row r="66" spans="1:15">
      <c r="A66" s="190"/>
      <c r="B66" t="s">
        <v>144</v>
      </c>
      <c r="C66" s="64">
        <v>247931.56735777078</v>
      </c>
      <c r="D66" s="63">
        <v>2089436.2694871668</v>
      </c>
      <c r="E66" s="63">
        <v>666053.50716030889</v>
      </c>
      <c r="F66" s="63">
        <v>58690.531920485009</v>
      </c>
      <c r="G66" s="65">
        <v>30614.27331704479</v>
      </c>
      <c r="H66" s="93">
        <f t="shared" ref="H66:H68" si="17">SUM(C66:G66)</f>
        <v>3092726.149242776</v>
      </c>
      <c r="I66" s="190"/>
      <c r="J66" t="s">
        <v>144</v>
      </c>
      <c r="K66" s="60">
        <f t="shared" ref="K66:K67" si="18">C66+D66</f>
        <v>2337367.8368449374</v>
      </c>
      <c r="L66" s="58">
        <f t="shared" ref="L66:L67" si="19">E66+F66</f>
        <v>724744.03908079385</v>
      </c>
    </row>
    <row r="67" spans="1:15">
      <c r="A67" s="191"/>
      <c r="B67" t="s">
        <v>145</v>
      </c>
      <c r="C67" s="68">
        <v>2984841.7564319703</v>
      </c>
      <c r="D67" s="67">
        <v>14230458.913274487</v>
      </c>
      <c r="E67" s="67">
        <v>2127801.5543368752</v>
      </c>
      <c r="F67" s="67">
        <v>181222.22718988635</v>
      </c>
      <c r="G67" s="69">
        <v>45988.401781501037</v>
      </c>
      <c r="H67" s="93">
        <f t="shared" si="17"/>
        <v>19570312.853014719</v>
      </c>
      <c r="I67" s="191"/>
      <c r="J67" t="s">
        <v>145</v>
      </c>
      <c r="K67" s="60">
        <f t="shared" si="18"/>
        <v>17215300.669706456</v>
      </c>
      <c r="L67" s="58">
        <f t="shared" si="19"/>
        <v>2309023.7815267616</v>
      </c>
    </row>
    <row r="68" spans="1:15">
      <c r="C68" s="22">
        <f>SUM(C65:C67)</f>
        <v>3273810.6638637874</v>
      </c>
      <c r="D68" s="22">
        <f t="shared" ref="D68:G68" si="20">SUM(D65:D67)</f>
        <v>16453369.758236142</v>
      </c>
      <c r="E68" s="22">
        <f t="shared" si="20"/>
        <v>2861831.2238636017</v>
      </c>
      <c r="F68" s="22">
        <f t="shared" si="20"/>
        <v>249932.12893821936</v>
      </c>
      <c r="G68" s="22">
        <f t="shared" si="20"/>
        <v>76602.67509854582</v>
      </c>
      <c r="H68" s="93">
        <f t="shared" si="17"/>
        <v>22915546.450000297</v>
      </c>
      <c r="K68" s="22">
        <f>SUM(K65:K67)</f>
        <v>19727180.422099926</v>
      </c>
      <c r="L68" s="22">
        <f>SUM(L65:L67)</f>
        <v>3111763.3528018212</v>
      </c>
      <c r="M68" s="22"/>
    </row>
    <row r="70" spans="1:15" ht="30" customHeight="1">
      <c r="N70" s="94" t="s">
        <v>180</v>
      </c>
      <c r="O70" s="82" t="s">
        <v>181</v>
      </c>
    </row>
    <row r="71" spans="1:15">
      <c r="J71" t="s">
        <v>182</v>
      </c>
      <c r="K71" s="22">
        <f>K65+K66</f>
        <v>2511879.7523934711</v>
      </c>
      <c r="L71" s="22">
        <f>L65+L66</f>
        <v>802739.57127505937</v>
      </c>
      <c r="M71" t="s">
        <v>182</v>
      </c>
      <c r="N71" s="1">
        <f>K71/+K$73*100</f>
        <v>12.733090581862715</v>
      </c>
      <c r="O71" s="1">
        <f>L71/+L$73*100</f>
        <v>25.796935057811364</v>
      </c>
    </row>
    <row r="72" spans="1:15">
      <c r="J72" t="s">
        <v>145</v>
      </c>
      <c r="K72">
        <v>17215300.669706456</v>
      </c>
      <c r="L72">
        <v>2309023.7815267616</v>
      </c>
      <c r="M72" t="s">
        <v>145</v>
      </c>
      <c r="N72" s="1">
        <f t="shared" ref="N72:O73" si="21">K72/+K$73*100</f>
        <v>87.266909418137288</v>
      </c>
      <c r="O72" s="1">
        <f t="shared" si="21"/>
        <v>74.203064942188618</v>
      </c>
    </row>
    <row r="73" spans="1:15">
      <c r="K73" s="22">
        <f>SUM(K71:K72)</f>
        <v>19727180.422099926</v>
      </c>
      <c r="L73" s="22">
        <f>SUM(L71:L72)</f>
        <v>3111763.3528018212</v>
      </c>
      <c r="N73" s="1">
        <f t="shared" si="21"/>
        <v>100</v>
      </c>
      <c r="O73" s="1">
        <f t="shared" si="21"/>
        <v>100</v>
      </c>
    </row>
  </sheetData>
  <mergeCells count="38">
    <mergeCell ref="A63:B64"/>
    <mergeCell ref="C63:G63"/>
    <mergeCell ref="A65:A67"/>
    <mergeCell ref="I65:I67"/>
    <mergeCell ref="N50:O52"/>
    <mergeCell ref="P50:S50"/>
    <mergeCell ref="D52:E54"/>
    <mergeCell ref="F52:J52"/>
    <mergeCell ref="N53:N55"/>
    <mergeCell ref="D55:D57"/>
    <mergeCell ref="N45:N47"/>
    <mergeCell ref="Q24:S24"/>
    <mergeCell ref="V24:W24"/>
    <mergeCell ref="X24:AA24"/>
    <mergeCell ref="AB24:AE24"/>
    <mergeCell ref="N32:O34"/>
    <mergeCell ref="P32:S32"/>
    <mergeCell ref="N35:N37"/>
    <mergeCell ref="N42:O44"/>
    <mergeCell ref="P42:S42"/>
    <mergeCell ref="AF24:AH24"/>
    <mergeCell ref="AI24:AL24"/>
    <mergeCell ref="A13:A15"/>
    <mergeCell ref="M13:M15"/>
    <mergeCell ref="C24:F24"/>
    <mergeCell ref="G24:J24"/>
    <mergeCell ref="K24:N24"/>
    <mergeCell ref="O24:P24"/>
    <mergeCell ref="C1:F1"/>
    <mergeCell ref="G1:J1"/>
    <mergeCell ref="O1:U1"/>
    <mergeCell ref="A4:A6"/>
    <mergeCell ref="M4:M6"/>
    <mergeCell ref="A10:B12"/>
    <mergeCell ref="C10:F10"/>
    <mergeCell ref="G10:J10"/>
    <mergeCell ref="M10:N12"/>
    <mergeCell ref="O10:U10"/>
  </mergeCells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92E80-675B-4F72-9F21-147C73F1C961}">
  <dimension ref="A1:N13"/>
  <sheetViews>
    <sheetView topLeftCell="A6" workbookViewId="0">
      <selection activeCell="D30" sqref="D30"/>
    </sheetView>
  </sheetViews>
  <sheetFormatPr defaultRowHeight="14.45"/>
  <sheetData>
    <row r="1" spans="1:14">
      <c r="A1" s="203" t="s">
        <v>183</v>
      </c>
      <c r="B1" s="203"/>
      <c r="C1" s="205" t="s">
        <v>184</v>
      </c>
      <c r="D1" s="206"/>
      <c r="E1" s="207"/>
      <c r="F1" s="98"/>
      <c r="I1" s="208" t="s">
        <v>123</v>
      </c>
      <c r="J1" s="208"/>
      <c r="K1" s="205" t="s">
        <v>184</v>
      </c>
      <c r="L1" s="206"/>
      <c r="M1" s="207"/>
      <c r="N1" s="98"/>
    </row>
    <row r="2" spans="1:14" ht="24">
      <c r="A2" s="203"/>
      <c r="B2" s="203"/>
      <c r="C2" s="95" t="s">
        <v>185</v>
      </c>
      <c r="D2" s="96" t="s">
        <v>186</v>
      </c>
      <c r="E2" s="97" t="s">
        <v>187</v>
      </c>
      <c r="F2" s="98"/>
      <c r="I2" s="208"/>
      <c r="J2" s="208"/>
      <c r="K2" s="95" t="s">
        <v>185</v>
      </c>
      <c r="L2" s="96" t="s">
        <v>186</v>
      </c>
      <c r="M2" s="97" t="s">
        <v>187</v>
      </c>
      <c r="N2" s="98"/>
    </row>
    <row r="3" spans="1:14">
      <c r="A3" s="204"/>
      <c r="B3" s="204"/>
      <c r="C3" s="99" t="s">
        <v>141</v>
      </c>
      <c r="D3" s="100" t="s">
        <v>141</v>
      </c>
      <c r="E3" s="101" t="s">
        <v>141</v>
      </c>
      <c r="F3" s="98"/>
      <c r="I3" s="209"/>
      <c r="J3" s="209"/>
      <c r="K3" s="99" t="s">
        <v>141</v>
      </c>
      <c r="L3" s="100" t="s">
        <v>141</v>
      </c>
      <c r="M3" s="101" t="s">
        <v>141</v>
      </c>
      <c r="N3" s="98"/>
    </row>
    <row r="4" spans="1:14">
      <c r="A4" s="210" t="s">
        <v>188</v>
      </c>
      <c r="B4" s="102" t="s">
        <v>147</v>
      </c>
      <c r="C4" s="103">
        <v>259337.20154087231</v>
      </c>
      <c r="D4" s="104">
        <v>54144.962989214226</v>
      </c>
      <c r="E4" s="105">
        <v>3031751.4324554773</v>
      </c>
      <c r="F4" s="106">
        <f>C4/+C$6*100</f>
        <v>20.055887890647366</v>
      </c>
      <c r="G4" s="106">
        <f t="shared" ref="G4:H6" si="0">D4/+D$6*100</f>
        <v>10.639372547238629</v>
      </c>
      <c r="H4" s="106">
        <f t="shared" si="0"/>
        <v>14.359260425701487</v>
      </c>
      <c r="I4" s="210" t="s">
        <v>188</v>
      </c>
      <c r="J4" s="102" t="s">
        <v>147</v>
      </c>
      <c r="K4" s="103">
        <v>211</v>
      </c>
      <c r="L4" s="104">
        <v>42</v>
      </c>
      <c r="M4" s="105">
        <v>2608</v>
      </c>
      <c r="N4" s="98"/>
    </row>
    <row r="5" spans="1:14">
      <c r="A5" s="211"/>
      <c r="B5" s="107" t="s">
        <v>145</v>
      </c>
      <c r="C5" s="108">
        <v>1033735.4510132355</v>
      </c>
      <c r="D5" s="109">
        <v>454766.2791804864</v>
      </c>
      <c r="E5" s="110">
        <v>18081811.12282072</v>
      </c>
      <c r="F5" s="111">
        <f t="shared" ref="F5:F6" si="1">C5/+C$6*100</f>
        <v>79.944112109352503</v>
      </c>
      <c r="G5" s="111">
        <f t="shared" si="0"/>
        <v>89.360627452761364</v>
      </c>
      <c r="H5" s="111">
        <f t="shared" si="0"/>
        <v>85.640739574299346</v>
      </c>
      <c r="I5" s="211"/>
      <c r="J5" s="107" t="s">
        <v>145</v>
      </c>
      <c r="K5" s="108">
        <v>827</v>
      </c>
      <c r="L5" s="109">
        <v>317</v>
      </c>
      <c r="M5" s="110">
        <v>13815</v>
      </c>
      <c r="N5" s="98"/>
    </row>
    <row r="6" spans="1:14">
      <c r="A6" s="212"/>
      <c r="B6" s="112" t="s">
        <v>106</v>
      </c>
      <c r="C6" s="113">
        <v>1293072.6525541095</v>
      </c>
      <c r="D6" s="114">
        <v>508911.24216970062</v>
      </c>
      <c r="E6" s="115">
        <v>21113562.555276021</v>
      </c>
      <c r="F6" s="98">
        <f t="shared" si="1"/>
        <v>100</v>
      </c>
      <c r="G6" s="98">
        <f t="shared" si="0"/>
        <v>100</v>
      </c>
      <c r="H6" s="98">
        <f t="shared" si="0"/>
        <v>100</v>
      </c>
      <c r="I6" s="212"/>
      <c r="J6" s="112" t="s">
        <v>106</v>
      </c>
      <c r="K6" s="113">
        <v>1038</v>
      </c>
      <c r="L6" s="114">
        <v>359</v>
      </c>
      <c r="M6" s="115">
        <v>16423</v>
      </c>
      <c r="N6" s="98"/>
    </row>
    <row r="7" spans="1:14">
      <c r="C7" s="22">
        <f>SUM(C4:C6)</f>
        <v>2586145.3051082175</v>
      </c>
      <c r="D7" s="22">
        <f>SUM(D4:D6)</f>
        <v>1017822.4843394012</v>
      </c>
      <c r="E7" s="22">
        <f>SUM(E4:E6)</f>
        <v>42227125.110552222</v>
      </c>
      <c r="F7" s="116">
        <f>SUM(C7:E7)</f>
        <v>45831092.899999842</v>
      </c>
    </row>
    <row r="9" spans="1:14">
      <c r="C9" s="199" t="s">
        <v>189</v>
      </c>
      <c r="D9" s="199"/>
      <c r="E9" s="199"/>
      <c r="F9" s="200" t="s">
        <v>190</v>
      </c>
      <c r="G9" s="201"/>
      <c r="H9" s="201"/>
      <c r="I9" s="201" t="s">
        <v>191</v>
      </c>
      <c r="J9" s="201"/>
      <c r="K9" s="202"/>
    </row>
    <row r="10" spans="1:14" ht="24">
      <c r="C10" s="95" t="s">
        <v>192</v>
      </c>
      <c r="D10" s="96" t="s">
        <v>193</v>
      </c>
      <c r="E10" s="97" t="s">
        <v>145</v>
      </c>
      <c r="F10" s="117" t="s">
        <v>194</v>
      </c>
      <c r="G10" s="118" t="s">
        <v>195</v>
      </c>
      <c r="H10" s="118" t="s">
        <v>196</v>
      </c>
      <c r="I10" s="118" t="s">
        <v>197</v>
      </c>
      <c r="J10" s="118" t="s">
        <v>195</v>
      </c>
      <c r="K10" s="119" t="s">
        <v>198</v>
      </c>
    </row>
    <row r="11" spans="1:14">
      <c r="C11" s="120">
        <v>20.055887890647366</v>
      </c>
      <c r="D11" s="1">
        <v>10.639372547238629</v>
      </c>
      <c r="E11" s="1">
        <v>14.359260425701487</v>
      </c>
      <c r="F11" s="120">
        <v>24.590936523736623</v>
      </c>
      <c r="G11" s="1">
        <v>13.229936399616026</v>
      </c>
      <c r="H11" s="1">
        <v>15.172260077703262</v>
      </c>
      <c r="I11" s="120">
        <v>15.406840360057503</v>
      </c>
      <c r="J11" s="1">
        <v>14.327611502640398</v>
      </c>
      <c r="K11" s="120">
        <v>16.210950002397873</v>
      </c>
    </row>
    <row r="12" spans="1:14">
      <c r="C12" s="1">
        <v>79.944112109352503</v>
      </c>
      <c r="D12" s="1">
        <v>89.360627452761364</v>
      </c>
      <c r="E12" s="1">
        <v>85.640739574299346</v>
      </c>
      <c r="F12" s="1">
        <v>75.409063476263853</v>
      </c>
      <c r="G12" s="1">
        <v>86.770063600383651</v>
      </c>
      <c r="H12" s="1">
        <v>84.827739922296686</v>
      </c>
      <c r="I12" s="1">
        <v>84.59315963994267</v>
      </c>
      <c r="J12" s="1">
        <v>85.672388497359847</v>
      </c>
      <c r="K12" s="1">
        <v>83.789049997602177</v>
      </c>
    </row>
    <row r="13" spans="1:14">
      <c r="C13">
        <v>100</v>
      </c>
      <c r="D13">
        <v>100</v>
      </c>
      <c r="E13">
        <v>100</v>
      </c>
      <c r="F13">
        <v>100.00000000000048</v>
      </c>
      <c r="G13">
        <v>99.999999999999673</v>
      </c>
      <c r="H13">
        <v>99.999999999999943</v>
      </c>
      <c r="I13">
        <v>100.00000000000017</v>
      </c>
      <c r="J13">
        <v>100.00000000000024</v>
      </c>
      <c r="K13">
        <v>100.00000000000006</v>
      </c>
    </row>
  </sheetData>
  <mergeCells count="9">
    <mergeCell ref="C9:E9"/>
    <mergeCell ref="F9:H9"/>
    <mergeCell ref="I9:K9"/>
    <mergeCell ref="A1:B3"/>
    <mergeCell ref="C1:E1"/>
    <mergeCell ref="I1:J3"/>
    <mergeCell ref="K1:M1"/>
    <mergeCell ref="A4:A6"/>
    <mergeCell ref="I4:I6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25CA3-C4F5-4A75-AEDD-E9A88C2804F9}">
  <dimension ref="A1:U37"/>
  <sheetViews>
    <sheetView tabSelected="1" topLeftCell="A26" workbookViewId="0">
      <selection activeCell="B32" sqref="B32"/>
    </sheetView>
  </sheetViews>
  <sheetFormatPr defaultRowHeight="14.45"/>
  <cols>
    <col min="2" max="2" width="18.42578125" customWidth="1"/>
    <col min="20" max="20" width="23" customWidth="1"/>
  </cols>
  <sheetData>
    <row r="1" spans="1:17">
      <c r="A1" s="216" t="s">
        <v>140</v>
      </c>
      <c r="B1" s="216"/>
      <c r="C1" s="218" t="s">
        <v>84</v>
      </c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  <c r="P1" s="220"/>
      <c r="Q1" s="124"/>
    </row>
    <row r="2" spans="1:17">
      <c r="A2" s="216"/>
      <c r="B2" s="216"/>
      <c r="C2" s="121" t="s">
        <v>91</v>
      </c>
      <c r="D2" s="122" t="s">
        <v>93</v>
      </c>
      <c r="E2" s="122" t="s">
        <v>199</v>
      </c>
      <c r="F2" s="122" t="s">
        <v>95</v>
      </c>
      <c r="G2" s="122" t="s">
        <v>200</v>
      </c>
      <c r="H2" s="122" t="s">
        <v>97</v>
      </c>
      <c r="I2" s="122" t="s">
        <v>98</v>
      </c>
      <c r="J2" s="122" t="s">
        <v>99</v>
      </c>
      <c r="K2" s="122" t="s">
        <v>100</v>
      </c>
      <c r="L2" s="122" t="s">
        <v>101</v>
      </c>
      <c r="M2" s="122" t="s">
        <v>102</v>
      </c>
      <c r="N2" s="122" t="s">
        <v>103</v>
      </c>
      <c r="O2" s="122" t="s">
        <v>104</v>
      </c>
      <c r="P2" s="123" t="s">
        <v>105</v>
      </c>
      <c r="Q2" s="124"/>
    </row>
    <row r="3" spans="1:17">
      <c r="A3" s="217"/>
      <c r="B3" s="217"/>
      <c r="C3" s="125" t="s">
        <v>141</v>
      </c>
      <c r="D3" s="126" t="s">
        <v>141</v>
      </c>
      <c r="E3" s="126" t="s">
        <v>141</v>
      </c>
      <c r="F3" s="126" t="s">
        <v>141</v>
      </c>
      <c r="G3" s="126" t="s">
        <v>141</v>
      </c>
      <c r="H3" s="126" t="s">
        <v>141</v>
      </c>
      <c r="I3" s="126" t="s">
        <v>141</v>
      </c>
      <c r="J3" s="126" t="s">
        <v>141</v>
      </c>
      <c r="K3" s="126" t="s">
        <v>141</v>
      </c>
      <c r="L3" s="126" t="s">
        <v>141</v>
      </c>
      <c r="M3" s="126" t="s">
        <v>141</v>
      </c>
      <c r="N3" s="126" t="s">
        <v>141</v>
      </c>
      <c r="O3" s="126" t="s">
        <v>141</v>
      </c>
      <c r="P3" s="127" t="s">
        <v>141</v>
      </c>
      <c r="Q3" s="124"/>
    </row>
    <row r="4" spans="1:17">
      <c r="A4" s="213" t="s">
        <v>188</v>
      </c>
      <c r="B4" s="128" t="s">
        <v>147</v>
      </c>
      <c r="C4" s="129">
        <v>126</v>
      </c>
      <c r="D4" s="130">
        <v>95</v>
      </c>
      <c r="E4" s="130">
        <v>70</v>
      </c>
      <c r="F4" s="130">
        <v>58</v>
      </c>
      <c r="G4" s="130">
        <v>27</v>
      </c>
      <c r="H4" s="130">
        <v>304</v>
      </c>
      <c r="I4" s="130">
        <v>322</v>
      </c>
      <c r="J4" s="130">
        <v>568</v>
      </c>
      <c r="K4" s="130">
        <v>527</v>
      </c>
      <c r="L4" s="130">
        <v>153</v>
      </c>
      <c r="M4" s="130">
        <v>101</v>
      </c>
      <c r="N4" s="130">
        <v>79</v>
      </c>
      <c r="O4" s="130">
        <v>65</v>
      </c>
      <c r="P4" s="131">
        <v>366</v>
      </c>
      <c r="Q4" s="132"/>
    </row>
    <row r="5" spans="1:17">
      <c r="A5" s="214"/>
      <c r="B5" s="133" t="s">
        <v>145</v>
      </c>
      <c r="C5" s="134">
        <v>494</v>
      </c>
      <c r="D5" s="135">
        <v>351</v>
      </c>
      <c r="E5" s="135">
        <v>191</v>
      </c>
      <c r="F5" s="135">
        <v>556</v>
      </c>
      <c r="G5" s="135">
        <v>164</v>
      </c>
      <c r="H5" s="135">
        <v>739</v>
      </c>
      <c r="I5" s="135">
        <v>1211</v>
      </c>
      <c r="J5" s="135">
        <v>2813</v>
      </c>
      <c r="K5" s="135">
        <v>2934</v>
      </c>
      <c r="L5" s="135">
        <v>1867</v>
      </c>
      <c r="M5" s="135">
        <v>592</v>
      </c>
      <c r="N5" s="135">
        <v>463</v>
      </c>
      <c r="O5" s="135">
        <v>281</v>
      </c>
      <c r="P5" s="136">
        <v>2303</v>
      </c>
      <c r="Q5" s="132"/>
    </row>
    <row r="6" spans="1:17">
      <c r="A6" s="215"/>
      <c r="B6" s="137" t="s">
        <v>106</v>
      </c>
      <c r="C6" s="138">
        <v>620</v>
      </c>
      <c r="D6" s="139">
        <v>446</v>
      </c>
      <c r="E6" s="139">
        <v>261</v>
      </c>
      <c r="F6" s="139">
        <v>614</v>
      </c>
      <c r="G6" s="139">
        <v>191</v>
      </c>
      <c r="H6" s="139">
        <v>1043</v>
      </c>
      <c r="I6" s="139">
        <v>1533</v>
      </c>
      <c r="J6" s="139">
        <v>3381</v>
      </c>
      <c r="K6" s="139">
        <v>3461</v>
      </c>
      <c r="L6" s="139">
        <v>2020</v>
      </c>
      <c r="M6" s="139">
        <v>693</v>
      </c>
      <c r="N6" s="139">
        <v>542</v>
      </c>
      <c r="O6" s="139">
        <v>346</v>
      </c>
      <c r="P6" s="140">
        <v>2669</v>
      </c>
      <c r="Q6" s="132"/>
    </row>
    <row r="9" spans="1:17">
      <c r="A9" s="221" t="s">
        <v>183</v>
      </c>
      <c r="B9" s="221"/>
      <c r="C9" s="218" t="s">
        <v>84</v>
      </c>
      <c r="D9" s="219"/>
      <c r="E9" s="219"/>
      <c r="F9" s="219"/>
      <c r="G9" s="219"/>
      <c r="H9" s="219"/>
      <c r="I9" s="219"/>
      <c r="J9" s="219"/>
      <c r="K9" s="219"/>
      <c r="L9" s="219"/>
      <c r="M9" s="219"/>
      <c r="N9" s="219"/>
      <c r="O9" s="219"/>
      <c r="P9" s="220"/>
      <c r="Q9" s="124"/>
    </row>
    <row r="10" spans="1:17">
      <c r="A10" s="221"/>
      <c r="B10" s="221"/>
      <c r="C10" s="121" t="s">
        <v>91</v>
      </c>
      <c r="D10" s="122" t="s">
        <v>93</v>
      </c>
      <c r="E10" s="122" t="s">
        <v>199</v>
      </c>
      <c r="F10" s="122" t="s">
        <v>95</v>
      </c>
      <c r="G10" s="122" t="s">
        <v>200</v>
      </c>
      <c r="H10" s="122" t="s">
        <v>97</v>
      </c>
      <c r="I10" s="122" t="s">
        <v>98</v>
      </c>
      <c r="J10" s="122" t="s">
        <v>99</v>
      </c>
      <c r="K10" s="122" t="s">
        <v>100</v>
      </c>
      <c r="L10" s="122" t="s">
        <v>101</v>
      </c>
      <c r="M10" s="122" t="s">
        <v>102</v>
      </c>
      <c r="N10" s="122" t="s">
        <v>103</v>
      </c>
      <c r="O10" s="122" t="s">
        <v>104</v>
      </c>
      <c r="P10" s="123" t="s">
        <v>105</v>
      </c>
      <c r="Q10" s="124"/>
    </row>
    <row r="11" spans="1:17">
      <c r="A11" s="222"/>
      <c r="B11" s="222"/>
      <c r="C11" s="125" t="s">
        <v>141</v>
      </c>
      <c r="D11" s="126" t="s">
        <v>141</v>
      </c>
      <c r="E11" s="126" t="s">
        <v>141</v>
      </c>
      <c r="F11" s="126" t="s">
        <v>141</v>
      </c>
      <c r="G11" s="126" t="s">
        <v>141</v>
      </c>
      <c r="H11" s="126" t="s">
        <v>141</v>
      </c>
      <c r="I11" s="126" t="s">
        <v>141</v>
      </c>
      <c r="J11" s="126" t="s">
        <v>141</v>
      </c>
      <c r="K11" s="126" t="s">
        <v>141</v>
      </c>
      <c r="L11" s="126" t="s">
        <v>141</v>
      </c>
      <c r="M11" s="126" t="s">
        <v>141</v>
      </c>
      <c r="N11" s="126" t="s">
        <v>141</v>
      </c>
      <c r="O11" s="126" t="s">
        <v>141</v>
      </c>
      <c r="P11" s="127" t="s">
        <v>141</v>
      </c>
      <c r="Q11" s="124"/>
    </row>
    <row r="12" spans="1:17">
      <c r="A12" s="213" t="s">
        <v>188</v>
      </c>
      <c r="B12" s="128" t="s">
        <v>147</v>
      </c>
      <c r="C12" s="129">
        <v>140139.62481021523</v>
      </c>
      <c r="D12" s="130">
        <v>139760.3344580894</v>
      </c>
      <c r="E12" s="130">
        <v>72907.170724445285</v>
      </c>
      <c r="F12" s="130">
        <v>62677.959508328531</v>
      </c>
      <c r="G12" s="130">
        <v>21482.270214543536</v>
      </c>
      <c r="H12" s="130">
        <v>254830.3420267615</v>
      </c>
      <c r="I12" s="130">
        <v>369778.19083525491</v>
      </c>
      <c r="J12" s="130">
        <v>864776.1664642985</v>
      </c>
      <c r="K12" s="130">
        <v>494223.8124062359</v>
      </c>
      <c r="L12" s="130">
        <v>182231.01672535285</v>
      </c>
      <c r="M12" s="130">
        <v>216529.28065071141</v>
      </c>
      <c r="N12" s="130">
        <v>74140.731047937981</v>
      </c>
      <c r="O12" s="130">
        <v>55389.081926675164</v>
      </c>
      <c r="P12" s="131">
        <v>396367.61518672272</v>
      </c>
      <c r="Q12" s="124"/>
    </row>
    <row r="13" spans="1:17">
      <c r="A13" s="214"/>
      <c r="B13" s="133" t="s">
        <v>145</v>
      </c>
      <c r="C13" s="134">
        <v>587783.84645347693</v>
      </c>
      <c r="D13" s="135">
        <v>455311.25201259204</v>
      </c>
      <c r="E13" s="135">
        <v>189369.17698611505</v>
      </c>
      <c r="F13" s="135">
        <v>567805.73098316777</v>
      </c>
      <c r="G13" s="135">
        <v>164114.42440687172</v>
      </c>
      <c r="H13" s="135">
        <v>731483.68063887593</v>
      </c>
      <c r="I13" s="135">
        <v>1757058.3537183774</v>
      </c>
      <c r="J13" s="135">
        <v>4290778.6596990069</v>
      </c>
      <c r="K13" s="135">
        <v>3207159.3518054504</v>
      </c>
      <c r="L13" s="135">
        <v>2064775.9792413928</v>
      </c>
      <c r="M13" s="135">
        <v>1640059.6153795931</v>
      </c>
      <c r="N13" s="135">
        <v>423905.39408511465</v>
      </c>
      <c r="O13" s="135">
        <v>236986.33574121911</v>
      </c>
      <c r="P13" s="136">
        <v>3253721.0518630724</v>
      </c>
      <c r="Q13" s="124"/>
    </row>
    <row r="14" spans="1:17">
      <c r="A14" s="215"/>
      <c r="B14" s="137" t="s">
        <v>106</v>
      </c>
      <c r="C14" s="138">
        <v>727923.47126369132</v>
      </c>
      <c r="D14" s="139">
        <v>595071.58647068159</v>
      </c>
      <c r="E14" s="139">
        <v>262276.34771056037</v>
      </c>
      <c r="F14" s="139">
        <v>630483.6904914974</v>
      </c>
      <c r="G14" s="139">
        <v>185596.69462141531</v>
      </c>
      <c r="H14" s="139">
        <v>986314.02266563638</v>
      </c>
      <c r="I14" s="139">
        <v>2126836.5445536315</v>
      </c>
      <c r="J14" s="139">
        <v>5155554.8261632966</v>
      </c>
      <c r="K14" s="139">
        <v>3701383.1642116904</v>
      </c>
      <c r="L14" s="139">
        <v>2247006.9959667502</v>
      </c>
      <c r="M14" s="139">
        <v>1856588.8960303057</v>
      </c>
      <c r="N14" s="139">
        <v>498046.1251330527</v>
      </c>
      <c r="O14" s="139">
        <v>292375.41766789398</v>
      </c>
      <c r="P14" s="140">
        <v>3650088.6670497931</v>
      </c>
      <c r="Q14" s="141">
        <f>SUM(C14:P14)</f>
        <v>22915546.449999899</v>
      </c>
    </row>
    <row r="15" spans="1:17">
      <c r="A15" s="142"/>
      <c r="B15" s="142"/>
      <c r="C15" s="143"/>
      <c r="D15" s="143"/>
      <c r="E15" s="143"/>
      <c r="F15" s="143"/>
      <c r="G15" s="143"/>
      <c r="H15" s="143"/>
      <c r="I15" s="143"/>
      <c r="J15" s="143"/>
      <c r="K15" s="143"/>
      <c r="L15" s="143"/>
      <c r="M15" s="143"/>
      <c r="N15" s="143"/>
      <c r="O15" s="143"/>
      <c r="P15" s="143"/>
      <c r="Q15" s="141"/>
    </row>
    <row r="16" spans="1:17">
      <c r="A16" s="142"/>
      <c r="B16" s="142"/>
      <c r="C16" s="143"/>
      <c r="D16" s="143"/>
      <c r="E16" s="143"/>
      <c r="F16" s="143"/>
      <c r="G16" s="143"/>
      <c r="H16" s="143"/>
      <c r="I16" s="143"/>
      <c r="J16" s="143"/>
      <c r="K16" s="143"/>
      <c r="L16" s="143"/>
      <c r="M16" s="143"/>
      <c r="N16" s="143"/>
      <c r="O16" s="143"/>
      <c r="P16" s="143"/>
      <c r="Q16" s="141"/>
    </row>
    <row r="18" spans="1:21" ht="59.25" customHeight="1">
      <c r="B18" s="144"/>
      <c r="C18" s="145" t="s">
        <v>91</v>
      </c>
      <c r="D18" s="145" t="s">
        <v>93</v>
      </c>
      <c r="E18" s="145" t="s">
        <v>199</v>
      </c>
      <c r="F18" s="145" t="s">
        <v>95</v>
      </c>
      <c r="G18" s="145" t="s">
        <v>200</v>
      </c>
      <c r="H18" s="145" t="s">
        <v>97</v>
      </c>
      <c r="I18" s="145" t="s">
        <v>98</v>
      </c>
      <c r="J18" s="145" t="s">
        <v>99</v>
      </c>
      <c r="K18" s="145" t="s">
        <v>100</v>
      </c>
      <c r="L18" s="145" t="s">
        <v>101</v>
      </c>
      <c r="M18" s="145" t="s">
        <v>102</v>
      </c>
      <c r="N18" s="145" t="s">
        <v>103</v>
      </c>
      <c r="O18" s="145" t="s">
        <v>104</v>
      </c>
      <c r="P18" s="145" t="s">
        <v>105</v>
      </c>
      <c r="T18" s="146" t="s">
        <v>201</v>
      </c>
      <c r="U18" s="147" t="s">
        <v>202</v>
      </c>
    </row>
    <row r="19" spans="1:21" ht="40.9">
      <c r="A19" s="213" t="s">
        <v>188</v>
      </c>
      <c r="B19" s="128" t="s">
        <v>147</v>
      </c>
      <c r="C19" s="1">
        <f>C12/+C$14*100</f>
        <v>19.251972266662833</v>
      </c>
      <c r="D19" s="120">
        <f t="shared" ref="D19:P19" si="0">D12/+D$14*100</f>
        <v>23.486306124443939</v>
      </c>
      <c r="E19" s="120">
        <f t="shared" si="0"/>
        <v>27.797844281750965</v>
      </c>
      <c r="F19" s="120">
        <f t="shared" si="0"/>
        <v>9.9412499408934032</v>
      </c>
      <c r="G19" s="1">
        <f t="shared" si="0"/>
        <v>11.574705173690511</v>
      </c>
      <c r="H19" s="120">
        <f t="shared" si="0"/>
        <v>25.836633787082413</v>
      </c>
      <c r="I19" s="1">
        <f t="shared" si="0"/>
        <v>17.386300408565805</v>
      </c>
      <c r="J19" s="1">
        <f t="shared" si="0"/>
        <v>16.773678015715234</v>
      </c>
      <c r="K19" s="1">
        <f t="shared" si="0"/>
        <v>13.352408828808574</v>
      </c>
      <c r="L19" s="120">
        <f t="shared" si="0"/>
        <v>8.1099443416263135</v>
      </c>
      <c r="M19" s="1">
        <f t="shared" si="0"/>
        <v>11.662747801286912</v>
      </c>
      <c r="N19" s="1">
        <f t="shared" si="0"/>
        <v>14.886318215633407</v>
      </c>
      <c r="O19" s="1">
        <f t="shared" si="0"/>
        <v>18.944507157435176</v>
      </c>
      <c r="P19" s="1">
        <f t="shared" si="0"/>
        <v>10.859122923912128</v>
      </c>
      <c r="T19" s="148" t="s">
        <v>203</v>
      </c>
      <c r="U19" s="149" t="s">
        <v>204</v>
      </c>
    </row>
    <row r="20" spans="1:21" ht="71.45">
      <c r="A20" s="214"/>
      <c r="B20" s="133" t="s">
        <v>145</v>
      </c>
      <c r="C20" s="1">
        <f t="shared" ref="C20:P21" si="1">C13/+C$14*100</f>
        <v>80.748027733337295</v>
      </c>
      <c r="D20" s="1">
        <f t="shared" si="1"/>
        <v>76.513693875556029</v>
      </c>
      <c r="E20" s="1">
        <f t="shared" si="1"/>
        <v>72.202155718249031</v>
      </c>
      <c r="F20" s="1">
        <f t="shared" si="1"/>
        <v>90.058750059106416</v>
      </c>
      <c r="G20" s="1">
        <f t="shared" si="1"/>
        <v>88.425294826309468</v>
      </c>
      <c r="H20" s="1">
        <f t="shared" si="1"/>
        <v>74.163366212917694</v>
      </c>
      <c r="I20" s="1">
        <f t="shared" si="1"/>
        <v>82.613699591434226</v>
      </c>
      <c r="J20" s="1">
        <f t="shared" si="1"/>
        <v>83.226321984284951</v>
      </c>
      <c r="K20" s="1">
        <f t="shared" si="1"/>
        <v>86.647591171191323</v>
      </c>
      <c r="L20" s="1">
        <f t="shared" si="1"/>
        <v>91.890055658373484</v>
      </c>
      <c r="M20" s="1">
        <f t="shared" si="1"/>
        <v>88.337252198713017</v>
      </c>
      <c r="N20" s="1">
        <f t="shared" si="1"/>
        <v>85.113681784366577</v>
      </c>
      <c r="O20" s="1">
        <f t="shared" si="1"/>
        <v>81.055492842564931</v>
      </c>
      <c r="P20" s="1">
        <f t="shared" si="1"/>
        <v>89.140877076087932</v>
      </c>
      <c r="T20" s="148" t="s">
        <v>205</v>
      </c>
      <c r="U20" s="149" t="s">
        <v>206</v>
      </c>
    </row>
    <row r="21" spans="1:21" ht="30.6">
      <c r="A21" s="215"/>
      <c r="B21" s="137" t="s">
        <v>106</v>
      </c>
      <c r="C21">
        <f t="shared" si="1"/>
        <v>100</v>
      </c>
      <c r="D21">
        <f t="shared" si="1"/>
        <v>100</v>
      </c>
      <c r="E21">
        <f t="shared" si="1"/>
        <v>100</v>
      </c>
      <c r="F21">
        <f t="shared" si="1"/>
        <v>100</v>
      </c>
      <c r="G21">
        <f t="shared" si="1"/>
        <v>100</v>
      </c>
      <c r="H21">
        <f t="shared" si="1"/>
        <v>100</v>
      </c>
      <c r="I21">
        <f t="shared" si="1"/>
        <v>100</v>
      </c>
      <c r="J21">
        <f t="shared" si="1"/>
        <v>100</v>
      </c>
      <c r="K21">
        <f t="shared" si="1"/>
        <v>100</v>
      </c>
      <c r="L21">
        <f t="shared" si="1"/>
        <v>100</v>
      </c>
      <c r="M21">
        <f t="shared" si="1"/>
        <v>100</v>
      </c>
      <c r="N21">
        <f t="shared" si="1"/>
        <v>100</v>
      </c>
      <c r="O21">
        <f t="shared" si="1"/>
        <v>100</v>
      </c>
      <c r="P21">
        <f t="shared" si="1"/>
        <v>100</v>
      </c>
      <c r="T21" s="148" t="s">
        <v>207</v>
      </c>
      <c r="U21" s="149" t="s">
        <v>202</v>
      </c>
    </row>
    <row r="22" spans="1:21" ht="20.45">
      <c r="T22" s="148" t="s">
        <v>208</v>
      </c>
      <c r="U22" s="149" t="s">
        <v>209</v>
      </c>
    </row>
    <row r="23" spans="1:21" ht="51">
      <c r="E23" s="199" t="s">
        <v>92</v>
      </c>
      <c r="F23" s="199"/>
      <c r="G23" s="199"/>
      <c r="H23" s="199"/>
      <c r="I23" s="199"/>
      <c r="J23" s="199"/>
      <c r="K23" s="199"/>
      <c r="L23" s="199" t="s">
        <v>210</v>
      </c>
      <c r="M23" s="199"/>
      <c r="N23" s="199"/>
      <c r="O23" s="199"/>
      <c r="P23" s="199"/>
      <c r="Q23" s="199"/>
      <c r="T23" s="148" t="s">
        <v>211</v>
      </c>
      <c r="U23" s="149" t="s">
        <v>212</v>
      </c>
    </row>
    <row r="24" spans="1:21" ht="33.75" customHeight="1">
      <c r="B24" s="150" t="s">
        <v>213</v>
      </c>
      <c r="C24" s="1">
        <v>27.797844281750965</v>
      </c>
      <c r="D24" s="1"/>
      <c r="E24" s="150" t="s">
        <v>213</v>
      </c>
      <c r="F24" s="150" t="s">
        <v>205</v>
      </c>
      <c r="G24" s="150" t="s">
        <v>214</v>
      </c>
      <c r="H24" s="150" t="s">
        <v>215</v>
      </c>
      <c r="I24" s="150" t="s">
        <v>211</v>
      </c>
      <c r="J24" s="150" t="s">
        <v>208</v>
      </c>
      <c r="K24" s="150" t="s">
        <v>216</v>
      </c>
      <c r="L24" s="151" t="s">
        <v>217</v>
      </c>
      <c r="M24" s="151" t="s">
        <v>218</v>
      </c>
      <c r="N24" s="151" t="s">
        <v>219</v>
      </c>
      <c r="O24" s="151" t="s">
        <v>202</v>
      </c>
      <c r="P24" s="151" t="s">
        <v>220</v>
      </c>
      <c r="Q24" s="151" t="s">
        <v>221</v>
      </c>
      <c r="T24" s="148" t="s">
        <v>215</v>
      </c>
      <c r="U24" s="149" t="s">
        <v>222</v>
      </c>
    </row>
    <row r="25" spans="1:21" ht="42" customHeight="1" thickBot="1">
      <c r="B25" s="151" t="s">
        <v>223</v>
      </c>
      <c r="C25" s="1">
        <v>25.836633787082413</v>
      </c>
      <c r="E25" s="1">
        <v>27.797844281750965</v>
      </c>
      <c r="F25" s="1">
        <v>23.486306124443939</v>
      </c>
      <c r="G25" s="1">
        <v>19.251972266662833</v>
      </c>
      <c r="H25" s="1">
        <v>14.886318215633407</v>
      </c>
      <c r="I25" s="1">
        <v>11.574705173690511</v>
      </c>
      <c r="J25" s="1">
        <v>9.9412499408934032</v>
      </c>
      <c r="K25" s="1">
        <v>8.1099443416263135</v>
      </c>
      <c r="L25" s="1">
        <v>25.836633787082413</v>
      </c>
      <c r="M25" s="1">
        <v>18.944507157435176</v>
      </c>
      <c r="N25" s="1">
        <v>17.386300408565805</v>
      </c>
      <c r="O25" s="1">
        <v>16.773678015715234</v>
      </c>
      <c r="P25" s="1">
        <v>13.352408828808574</v>
      </c>
      <c r="Q25" s="1">
        <v>11.662747801286912</v>
      </c>
      <c r="T25" s="152" t="s">
        <v>224</v>
      </c>
      <c r="U25" s="153"/>
    </row>
    <row r="26" spans="1:21" ht="45.75" customHeight="1">
      <c r="B26" s="150" t="s">
        <v>205</v>
      </c>
      <c r="C26" s="1">
        <v>23.486306124443939</v>
      </c>
      <c r="T26" s="154"/>
      <c r="U26" s="155"/>
    </row>
    <row r="27" spans="1:21" ht="36.75" customHeight="1">
      <c r="B27" s="150" t="s">
        <v>225</v>
      </c>
      <c r="C27" s="1">
        <v>19.251972266662833</v>
      </c>
    </row>
    <row r="28" spans="1:21" ht="34.15">
      <c r="B28" s="151" t="s">
        <v>218</v>
      </c>
      <c r="C28" s="1">
        <v>18.944507157435176</v>
      </c>
      <c r="D28" t="s">
        <v>226</v>
      </c>
    </row>
    <row r="29" spans="1:21" ht="34.15">
      <c r="B29" s="151" t="s">
        <v>219</v>
      </c>
      <c r="C29" s="1">
        <v>17.386300408565805</v>
      </c>
    </row>
    <row r="30" spans="1:21" ht="22.9">
      <c r="B30" s="151" t="s">
        <v>202</v>
      </c>
      <c r="C30" s="1">
        <v>16.773678015715234</v>
      </c>
    </row>
    <row r="31" spans="1:21" ht="22.9">
      <c r="B31" s="150" t="s">
        <v>227</v>
      </c>
      <c r="C31" s="1">
        <v>14.886318215633407</v>
      </c>
    </row>
    <row r="32" spans="1:21" ht="34.15">
      <c r="B32" s="151" t="s">
        <v>228</v>
      </c>
      <c r="C32" s="1">
        <v>13.352408828808574</v>
      </c>
    </row>
    <row r="33" spans="2:3" ht="22.9">
      <c r="B33" s="151" t="s">
        <v>229</v>
      </c>
      <c r="C33" s="1">
        <v>11.662747801286912</v>
      </c>
    </row>
    <row r="34" spans="2:3" ht="22.9">
      <c r="B34" s="150" t="s">
        <v>211</v>
      </c>
      <c r="C34" s="1">
        <v>11.574705173690511</v>
      </c>
    </row>
    <row r="35" spans="2:3" ht="22.9">
      <c r="B35" s="150" t="s">
        <v>208</v>
      </c>
      <c r="C35" s="1">
        <v>9.9412499408934032</v>
      </c>
    </row>
    <row r="36" spans="2:3">
      <c r="B36" s="150" t="s">
        <v>216</v>
      </c>
      <c r="C36" s="1">
        <v>8.1099443416263135</v>
      </c>
    </row>
    <row r="37" spans="2:3">
      <c r="B37" s="145"/>
    </row>
  </sheetData>
  <mergeCells count="9">
    <mergeCell ref="A19:A21"/>
    <mergeCell ref="E23:K23"/>
    <mergeCell ref="L23:Q23"/>
    <mergeCell ref="A1:B3"/>
    <mergeCell ref="C1:P1"/>
    <mergeCell ref="A4:A6"/>
    <mergeCell ref="A9:B11"/>
    <mergeCell ref="C9:P9"/>
    <mergeCell ref="A12:A14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0B753-45AB-40A3-B98E-44877E559977}">
  <dimension ref="A1:BK25"/>
  <sheetViews>
    <sheetView topLeftCell="A21" workbookViewId="0">
      <selection activeCell="D45" sqref="D45"/>
    </sheetView>
  </sheetViews>
  <sheetFormatPr defaultRowHeight="14.45"/>
  <sheetData>
    <row r="1" spans="1:63">
      <c r="A1" s="228" t="s">
        <v>140</v>
      </c>
      <c r="B1" s="228"/>
      <c r="C1" s="230" t="s">
        <v>230</v>
      </c>
      <c r="D1" s="223"/>
      <c r="E1" s="223"/>
      <c r="F1" s="223"/>
      <c r="G1" s="223"/>
      <c r="H1" s="223"/>
      <c r="I1" s="223" t="s">
        <v>231</v>
      </c>
      <c r="J1" s="223"/>
      <c r="K1" s="223"/>
      <c r="L1" s="223"/>
      <c r="M1" s="223"/>
      <c r="N1" s="223"/>
      <c r="O1" s="223" t="s">
        <v>232</v>
      </c>
      <c r="P1" s="223"/>
      <c r="Q1" s="223"/>
      <c r="R1" s="223"/>
      <c r="S1" s="223"/>
      <c r="T1" s="223"/>
      <c r="U1" s="223" t="s">
        <v>233</v>
      </c>
      <c r="V1" s="223"/>
      <c r="W1" s="223"/>
      <c r="X1" s="223"/>
      <c r="Y1" s="223"/>
      <c r="Z1" s="223"/>
      <c r="AA1" s="223" t="s">
        <v>234</v>
      </c>
      <c r="AB1" s="223"/>
      <c r="AC1" s="223"/>
      <c r="AD1" s="223"/>
      <c r="AE1" s="223"/>
      <c r="AF1" s="223"/>
      <c r="AG1" s="223" t="s">
        <v>235</v>
      </c>
      <c r="AH1" s="223"/>
      <c r="AI1" s="223"/>
      <c r="AJ1" s="223"/>
      <c r="AK1" s="223"/>
      <c r="AL1" s="223"/>
      <c r="AM1" s="223" t="s">
        <v>236</v>
      </c>
      <c r="AN1" s="223"/>
      <c r="AO1" s="223"/>
      <c r="AP1" s="223"/>
      <c r="AQ1" s="223"/>
      <c r="AR1" s="223"/>
      <c r="AS1" s="223" t="s">
        <v>237</v>
      </c>
      <c r="AT1" s="223"/>
      <c r="AU1" s="223"/>
      <c r="AV1" s="223"/>
      <c r="AW1" s="223"/>
      <c r="AX1" s="223"/>
      <c r="AY1" s="223" t="s">
        <v>238</v>
      </c>
      <c r="AZ1" s="223"/>
      <c r="BA1" s="223"/>
      <c r="BB1" s="223"/>
      <c r="BC1" s="223"/>
      <c r="BD1" s="223"/>
      <c r="BE1" s="223" t="s">
        <v>239</v>
      </c>
      <c r="BF1" s="223"/>
      <c r="BG1" s="223"/>
      <c r="BH1" s="223"/>
      <c r="BI1" s="223"/>
      <c r="BJ1" s="224"/>
      <c r="BK1" s="159"/>
    </row>
    <row r="2" spans="1:63" ht="24">
      <c r="A2" s="228"/>
      <c r="B2" s="228"/>
      <c r="C2" s="156" t="s">
        <v>117</v>
      </c>
      <c r="D2" s="157" t="s">
        <v>118</v>
      </c>
      <c r="E2" s="157" t="s">
        <v>119</v>
      </c>
      <c r="F2" s="157" t="s">
        <v>120</v>
      </c>
      <c r="G2" s="157" t="s">
        <v>179</v>
      </c>
      <c r="H2" s="157" t="s">
        <v>240</v>
      </c>
      <c r="I2" s="157" t="s">
        <v>117</v>
      </c>
      <c r="J2" s="157" t="s">
        <v>118</v>
      </c>
      <c r="K2" s="157" t="s">
        <v>119</v>
      </c>
      <c r="L2" s="157" t="s">
        <v>120</v>
      </c>
      <c r="M2" s="157" t="s">
        <v>179</v>
      </c>
      <c r="N2" s="157" t="s">
        <v>240</v>
      </c>
      <c r="O2" s="157" t="s">
        <v>117</v>
      </c>
      <c r="P2" s="157" t="s">
        <v>118</v>
      </c>
      <c r="Q2" s="157" t="s">
        <v>119</v>
      </c>
      <c r="R2" s="157" t="s">
        <v>120</v>
      </c>
      <c r="S2" s="157" t="s">
        <v>179</v>
      </c>
      <c r="T2" s="157" t="s">
        <v>240</v>
      </c>
      <c r="U2" s="157" t="s">
        <v>117</v>
      </c>
      <c r="V2" s="157" t="s">
        <v>118</v>
      </c>
      <c r="W2" s="157" t="s">
        <v>119</v>
      </c>
      <c r="X2" s="157" t="s">
        <v>120</v>
      </c>
      <c r="Y2" s="157" t="s">
        <v>179</v>
      </c>
      <c r="Z2" s="157" t="s">
        <v>240</v>
      </c>
      <c r="AA2" s="157" t="s">
        <v>117</v>
      </c>
      <c r="AB2" s="157" t="s">
        <v>118</v>
      </c>
      <c r="AC2" s="157" t="s">
        <v>119</v>
      </c>
      <c r="AD2" s="157" t="s">
        <v>120</v>
      </c>
      <c r="AE2" s="157" t="s">
        <v>179</v>
      </c>
      <c r="AF2" s="157" t="s">
        <v>240</v>
      </c>
      <c r="AG2" s="157" t="s">
        <v>117</v>
      </c>
      <c r="AH2" s="157" t="s">
        <v>118</v>
      </c>
      <c r="AI2" s="157" t="s">
        <v>119</v>
      </c>
      <c r="AJ2" s="157" t="s">
        <v>120</v>
      </c>
      <c r="AK2" s="157" t="s">
        <v>179</v>
      </c>
      <c r="AL2" s="157" t="s">
        <v>240</v>
      </c>
      <c r="AM2" s="157" t="s">
        <v>117</v>
      </c>
      <c r="AN2" s="157" t="s">
        <v>118</v>
      </c>
      <c r="AO2" s="157" t="s">
        <v>119</v>
      </c>
      <c r="AP2" s="157" t="s">
        <v>120</v>
      </c>
      <c r="AQ2" s="157" t="s">
        <v>179</v>
      </c>
      <c r="AR2" s="157" t="s">
        <v>240</v>
      </c>
      <c r="AS2" s="157" t="s">
        <v>117</v>
      </c>
      <c r="AT2" s="157" t="s">
        <v>118</v>
      </c>
      <c r="AU2" s="157" t="s">
        <v>119</v>
      </c>
      <c r="AV2" s="157" t="s">
        <v>120</v>
      </c>
      <c r="AW2" s="157" t="s">
        <v>179</v>
      </c>
      <c r="AX2" s="157" t="s">
        <v>240</v>
      </c>
      <c r="AY2" s="157" t="s">
        <v>117</v>
      </c>
      <c r="AZ2" s="157" t="s">
        <v>118</v>
      </c>
      <c r="BA2" s="157" t="s">
        <v>119</v>
      </c>
      <c r="BB2" s="157" t="s">
        <v>120</v>
      </c>
      <c r="BC2" s="157" t="s">
        <v>179</v>
      </c>
      <c r="BD2" s="157" t="s">
        <v>240</v>
      </c>
      <c r="BE2" s="157" t="s">
        <v>117</v>
      </c>
      <c r="BF2" s="157" t="s">
        <v>118</v>
      </c>
      <c r="BG2" s="157" t="s">
        <v>119</v>
      </c>
      <c r="BH2" s="157" t="s">
        <v>120</v>
      </c>
      <c r="BI2" s="157" t="s">
        <v>179</v>
      </c>
      <c r="BJ2" s="158" t="s">
        <v>240</v>
      </c>
      <c r="BK2" s="159"/>
    </row>
    <row r="3" spans="1:63">
      <c r="A3" s="229"/>
      <c r="B3" s="229"/>
      <c r="C3" s="160" t="s">
        <v>141</v>
      </c>
      <c r="D3" s="161" t="s">
        <v>141</v>
      </c>
      <c r="E3" s="161" t="s">
        <v>141</v>
      </c>
      <c r="F3" s="161" t="s">
        <v>141</v>
      </c>
      <c r="G3" s="161" t="s">
        <v>141</v>
      </c>
      <c r="H3" s="161" t="s">
        <v>141</v>
      </c>
      <c r="I3" s="161" t="s">
        <v>141</v>
      </c>
      <c r="J3" s="161" t="s">
        <v>141</v>
      </c>
      <c r="K3" s="161" t="s">
        <v>141</v>
      </c>
      <c r="L3" s="161" t="s">
        <v>141</v>
      </c>
      <c r="M3" s="161" t="s">
        <v>141</v>
      </c>
      <c r="N3" s="161" t="s">
        <v>141</v>
      </c>
      <c r="O3" s="161" t="s">
        <v>141</v>
      </c>
      <c r="P3" s="161" t="s">
        <v>141</v>
      </c>
      <c r="Q3" s="161" t="s">
        <v>141</v>
      </c>
      <c r="R3" s="161" t="s">
        <v>141</v>
      </c>
      <c r="S3" s="161" t="s">
        <v>141</v>
      </c>
      <c r="T3" s="161" t="s">
        <v>141</v>
      </c>
      <c r="U3" s="161" t="s">
        <v>141</v>
      </c>
      <c r="V3" s="161" t="s">
        <v>141</v>
      </c>
      <c r="W3" s="161" t="s">
        <v>141</v>
      </c>
      <c r="X3" s="161" t="s">
        <v>141</v>
      </c>
      <c r="Y3" s="161" t="s">
        <v>141</v>
      </c>
      <c r="Z3" s="161" t="s">
        <v>141</v>
      </c>
      <c r="AA3" s="161" t="s">
        <v>141</v>
      </c>
      <c r="AB3" s="161" t="s">
        <v>141</v>
      </c>
      <c r="AC3" s="161" t="s">
        <v>141</v>
      </c>
      <c r="AD3" s="161" t="s">
        <v>141</v>
      </c>
      <c r="AE3" s="161" t="s">
        <v>141</v>
      </c>
      <c r="AF3" s="161" t="s">
        <v>141</v>
      </c>
      <c r="AG3" s="161" t="s">
        <v>141</v>
      </c>
      <c r="AH3" s="161" t="s">
        <v>141</v>
      </c>
      <c r="AI3" s="161" t="s">
        <v>141</v>
      </c>
      <c r="AJ3" s="161" t="s">
        <v>141</v>
      </c>
      <c r="AK3" s="161" t="s">
        <v>141</v>
      </c>
      <c r="AL3" s="161" t="s">
        <v>141</v>
      </c>
      <c r="AM3" s="161" t="s">
        <v>141</v>
      </c>
      <c r="AN3" s="161" t="s">
        <v>141</v>
      </c>
      <c r="AO3" s="161" t="s">
        <v>141</v>
      </c>
      <c r="AP3" s="161" t="s">
        <v>141</v>
      </c>
      <c r="AQ3" s="161" t="s">
        <v>141</v>
      </c>
      <c r="AR3" s="161" t="s">
        <v>141</v>
      </c>
      <c r="AS3" s="161" t="s">
        <v>141</v>
      </c>
      <c r="AT3" s="161" t="s">
        <v>141</v>
      </c>
      <c r="AU3" s="161" t="s">
        <v>141</v>
      </c>
      <c r="AV3" s="161" t="s">
        <v>141</v>
      </c>
      <c r="AW3" s="161" t="s">
        <v>141</v>
      </c>
      <c r="AX3" s="161" t="s">
        <v>141</v>
      </c>
      <c r="AY3" s="161" t="s">
        <v>141</v>
      </c>
      <c r="AZ3" s="161" t="s">
        <v>141</v>
      </c>
      <c r="BA3" s="161" t="s">
        <v>141</v>
      </c>
      <c r="BB3" s="161" t="s">
        <v>141</v>
      </c>
      <c r="BC3" s="161" t="s">
        <v>141</v>
      </c>
      <c r="BD3" s="161" t="s">
        <v>141</v>
      </c>
      <c r="BE3" s="161" t="s">
        <v>141</v>
      </c>
      <c r="BF3" s="161" t="s">
        <v>141</v>
      </c>
      <c r="BG3" s="161" t="s">
        <v>141</v>
      </c>
      <c r="BH3" s="161" t="s">
        <v>141</v>
      </c>
      <c r="BI3" s="161" t="s">
        <v>141</v>
      </c>
      <c r="BJ3" s="162" t="s">
        <v>141</v>
      </c>
      <c r="BK3" s="159"/>
    </row>
    <row r="4" spans="1:63">
      <c r="A4" s="225" t="s">
        <v>188</v>
      </c>
      <c r="B4" s="163" t="s">
        <v>147</v>
      </c>
      <c r="C4" s="164">
        <v>645</v>
      </c>
      <c r="D4" s="165">
        <v>1841</v>
      </c>
      <c r="E4" s="165">
        <v>317</v>
      </c>
      <c r="F4" s="165">
        <v>42</v>
      </c>
      <c r="G4" s="165">
        <v>0</v>
      </c>
      <c r="H4" s="165">
        <v>16</v>
      </c>
      <c r="I4" s="165">
        <v>373</v>
      </c>
      <c r="J4" s="165">
        <v>1825</v>
      </c>
      <c r="K4" s="165">
        <v>592</v>
      </c>
      <c r="L4" s="165">
        <v>69</v>
      </c>
      <c r="M4" s="165">
        <v>1</v>
      </c>
      <c r="N4" s="165">
        <v>1</v>
      </c>
      <c r="O4" s="165">
        <v>536</v>
      </c>
      <c r="P4" s="165">
        <v>1837</v>
      </c>
      <c r="Q4" s="165">
        <v>423</v>
      </c>
      <c r="R4" s="165">
        <v>60</v>
      </c>
      <c r="S4" s="165">
        <v>0</v>
      </c>
      <c r="T4" s="165">
        <v>5</v>
      </c>
      <c r="U4" s="165">
        <v>433</v>
      </c>
      <c r="V4" s="165">
        <v>1753</v>
      </c>
      <c r="W4" s="165">
        <v>602</v>
      </c>
      <c r="X4" s="165">
        <v>70</v>
      </c>
      <c r="Y4" s="165">
        <v>1</v>
      </c>
      <c r="Z4" s="165">
        <v>2</v>
      </c>
      <c r="AA4" s="165">
        <v>632</v>
      </c>
      <c r="AB4" s="165">
        <v>1697</v>
      </c>
      <c r="AC4" s="165">
        <v>407</v>
      </c>
      <c r="AD4" s="165">
        <v>111</v>
      </c>
      <c r="AE4" s="165">
        <v>7</v>
      </c>
      <c r="AF4" s="165">
        <v>7</v>
      </c>
      <c r="AG4" s="165">
        <v>383</v>
      </c>
      <c r="AH4" s="165">
        <v>1323</v>
      </c>
      <c r="AI4" s="165">
        <v>829</v>
      </c>
      <c r="AJ4" s="165">
        <v>304</v>
      </c>
      <c r="AK4" s="165">
        <v>6</v>
      </c>
      <c r="AL4" s="165">
        <v>16</v>
      </c>
      <c r="AM4" s="165">
        <v>424</v>
      </c>
      <c r="AN4" s="165">
        <v>1730</v>
      </c>
      <c r="AO4" s="165">
        <v>610</v>
      </c>
      <c r="AP4" s="165">
        <v>96</v>
      </c>
      <c r="AQ4" s="165">
        <v>0</v>
      </c>
      <c r="AR4" s="165">
        <v>1</v>
      </c>
      <c r="AS4" s="165">
        <v>421</v>
      </c>
      <c r="AT4" s="165">
        <v>1722</v>
      </c>
      <c r="AU4" s="165">
        <v>624</v>
      </c>
      <c r="AV4" s="165">
        <v>91</v>
      </c>
      <c r="AW4" s="165">
        <v>1</v>
      </c>
      <c r="AX4" s="165">
        <v>2</v>
      </c>
      <c r="AY4" s="165">
        <v>622</v>
      </c>
      <c r="AZ4" s="165">
        <v>1782</v>
      </c>
      <c r="BA4" s="165">
        <v>361</v>
      </c>
      <c r="BB4" s="165">
        <v>93</v>
      </c>
      <c r="BC4" s="165">
        <v>1</v>
      </c>
      <c r="BD4" s="165">
        <v>2</v>
      </c>
      <c r="BE4" s="165">
        <v>453</v>
      </c>
      <c r="BF4" s="165">
        <v>1808</v>
      </c>
      <c r="BG4" s="165">
        <v>545</v>
      </c>
      <c r="BH4" s="165">
        <v>53</v>
      </c>
      <c r="BI4" s="165">
        <v>0</v>
      </c>
      <c r="BJ4" s="166">
        <v>2</v>
      </c>
      <c r="BK4" s="159"/>
    </row>
    <row r="5" spans="1:63">
      <c r="A5" s="226"/>
      <c r="B5" s="167" t="s">
        <v>145</v>
      </c>
      <c r="C5" s="168">
        <v>3717</v>
      </c>
      <c r="D5" s="169">
        <v>9922</v>
      </c>
      <c r="E5" s="169">
        <v>1046</v>
      </c>
      <c r="F5" s="169">
        <v>111</v>
      </c>
      <c r="G5" s="169">
        <v>3</v>
      </c>
      <c r="H5" s="169">
        <v>160</v>
      </c>
      <c r="I5" s="169">
        <v>2664</v>
      </c>
      <c r="J5" s="169">
        <v>10295</v>
      </c>
      <c r="K5" s="169">
        <v>1760</v>
      </c>
      <c r="L5" s="169">
        <v>207</v>
      </c>
      <c r="M5" s="169">
        <v>4</v>
      </c>
      <c r="N5" s="169">
        <v>29</v>
      </c>
      <c r="O5" s="169">
        <v>3013</v>
      </c>
      <c r="P5" s="169">
        <v>9954</v>
      </c>
      <c r="Q5" s="169">
        <v>1740</v>
      </c>
      <c r="R5" s="169">
        <v>181</v>
      </c>
      <c r="S5" s="169">
        <v>3</v>
      </c>
      <c r="T5" s="169">
        <v>68</v>
      </c>
      <c r="U5" s="169">
        <v>3170</v>
      </c>
      <c r="V5" s="169">
        <v>10004</v>
      </c>
      <c r="W5" s="169">
        <v>1551</v>
      </c>
      <c r="X5" s="169">
        <v>191</v>
      </c>
      <c r="Y5" s="169">
        <v>9</v>
      </c>
      <c r="Z5" s="169">
        <v>34</v>
      </c>
      <c r="AA5" s="169">
        <v>3407</v>
      </c>
      <c r="AB5" s="169">
        <v>8549</v>
      </c>
      <c r="AC5" s="169">
        <v>2097</v>
      </c>
      <c r="AD5" s="169">
        <v>787</v>
      </c>
      <c r="AE5" s="169">
        <v>25</v>
      </c>
      <c r="AF5" s="169">
        <v>94</v>
      </c>
      <c r="AG5" s="169">
        <v>2736</v>
      </c>
      <c r="AH5" s="169">
        <v>7978</v>
      </c>
      <c r="AI5" s="169">
        <v>2956</v>
      </c>
      <c r="AJ5" s="169">
        <v>1120</v>
      </c>
      <c r="AK5" s="169">
        <v>11</v>
      </c>
      <c r="AL5" s="169">
        <v>158</v>
      </c>
      <c r="AM5" s="169">
        <v>2858</v>
      </c>
      <c r="AN5" s="169">
        <v>9403</v>
      </c>
      <c r="AO5" s="169">
        <v>2333</v>
      </c>
      <c r="AP5" s="169">
        <v>329</v>
      </c>
      <c r="AQ5" s="169">
        <v>6</v>
      </c>
      <c r="AR5" s="169">
        <v>30</v>
      </c>
      <c r="AS5" s="169">
        <v>2907</v>
      </c>
      <c r="AT5" s="169">
        <v>9802</v>
      </c>
      <c r="AU5" s="169">
        <v>1903</v>
      </c>
      <c r="AV5" s="169">
        <v>283</v>
      </c>
      <c r="AW5" s="169">
        <v>12</v>
      </c>
      <c r="AX5" s="169">
        <v>52</v>
      </c>
      <c r="AY5" s="169">
        <v>3515</v>
      </c>
      <c r="AZ5" s="169">
        <v>9737</v>
      </c>
      <c r="BA5" s="169">
        <v>1375</v>
      </c>
      <c r="BB5" s="169">
        <v>304</v>
      </c>
      <c r="BC5" s="169">
        <v>4</v>
      </c>
      <c r="BD5" s="169">
        <v>24</v>
      </c>
      <c r="BE5" s="169">
        <v>2726</v>
      </c>
      <c r="BF5" s="169">
        <v>10245</v>
      </c>
      <c r="BG5" s="169">
        <v>1803</v>
      </c>
      <c r="BH5" s="169">
        <v>159</v>
      </c>
      <c r="BI5" s="169">
        <v>4</v>
      </c>
      <c r="BJ5" s="170">
        <v>22</v>
      </c>
      <c r="BK5" s="159"/>
    </row>
    <row r="6" spans="1:63">
      <c r="A6" s="227"/>
      <c r="B6" s="171" t="s">
        <v>106</v>
      </c>
      <c r="C6" s="172">
        <v>4362</v>
      </c>
      <c r="D6" s="173">
        <v>11763</v>
      </c>
      <c r="E6" s="173">
        <v>1363</v>
      </c>
      <c r="F6" s="173">
        <v>153</v>
      </c>
      <c r="G6" s="173">
        <v>3</v>
      </c>
      <c r="H6" s="173">
        <v>176</v>
      </c>
      <c r="I6" s="173">
        <v>3037</v>
      </c>
      <c r="J6" s="173">
        <v>12120</v>
      </c>
      <c r="K6" s="173">
        <v>2352</v>
      </c>
      <c r="L6" s="173">
        <v>276</v>
      </c>
      <c r="M6" s="173">
        <v>5</v>
      </c>
      <c r="N6" s="173">
        <v>30</v>
      </c>
      <c r="O6" s="173">
        <v>3549</v>
      </c>
      <c r="P6" s="173">
        <v>11791</v>
      </c>
      <c r="Q6" s="173">
        <v>2163</v>
      </c>
      <c r="R6" s="173">
        <v>241</v>
      </c>
      <c r="S6" s="173">
        <v>3</v>
      </c>
      <c r="T6" s="173">
        <v>73</v>
      </c>
      <c r="U6" s="173">
        <v>3603</v>
      </c>
      <c r="V6" s="173">
        <v>11757</v>
      </c>
      <c r="W6" s="173">
        <v>2153</v>
      </c>
      <c r="X6" s="173">
        <v>261</v>
      </c>
      <c r="Y6" s="173">
        <v>10</v>
      </c>
      <c r="Z6" s="173">
        <v>36</v>
      </c>
      <c r="AA6" s="173">
        <v>4039</v>
      </c>
      <c r="AB6" s="173">
        <v>10246</v>
      </c>
      <c r="AC6" s="173">
        <v>2504</v>
      </c>
      <c r="AD6" s="173">
        <v>898</v>
      </c>
      <c r="AE6" s="173">
        <v>32</v>
      </c>
      <c r="AF6" s="173">
        <v>101</v>
      </c>
      <c r="AG6" s="173">
        <v>3119</v>
      </c>
      <c r="AH6" s="173">
        <v>9301</v>
      </c>
      <c r="AI6" s="173">
        <v>3785</v>
      </c>
      <c r="AJ6" s="173">
        <v>1424</v>
      </c>
      <c r="AK6" s="173">
        <v>17</v>
      </c>
      <c r="AL6" s="173">
        <v>174</v>
      </c>
      <c r="AM6" s="173">
        <v>3282</v>
      </c>
      <c r="AN6" s="173">
        <v>11133</v>
      </c>
      <c r="AO6" s="173">
        <v>2943</v>
      </c>
      <c r="AP6" s="173">
        <v>425</v>
      </c>
      <c r="AQ6" s="173">
        <v>6</v>
      </c>
      <c r="AR6" s="173">
        <v>31</v>
      </c>
      <c r="AS6" s="173">
        <v>3328</v>
      </c>
      <c r="AT6" s="173">
        <v>11524</v>
      </c>
      <c r="AU6" s="173">
        <v>2527</v>
      </c>
      <c r="AV6" s="173">
        <v>374</v>
      </c>
      <c r="AW6" s="173">
        <v>13</v>
      </c>
      <c r="AX6" s="173">
        <v>54</v>
      </c>
      <c r="AY6" s="173">
        <v>4137</v>
      </c>
      <c r="AZ6" s="173">
        <v>11519</v>
      </c>
      <c r="BA6" s="173">
        <v>1736</v>
      </c>
      <c r="BB6" s="173">
        <v>397</v>
      </c>
      <c r="BC6" s="173">
        <v>5</v>
      </c>
      <c r="BD6" s="173">
        <v>26</v>
      </c>
      <c r="BE6" s="173">
        <v>3179</v>
      </c>
      <c r="BF6" s="173">
        <v>12053</v>
      </c>
      <c r="BG6" s="173">
        <v>2348</v>
      </c>
      <c r="BH6" s="173">
        <v>212</v>
      </c>
      <c r="BI6" s="173">
        <v>4</v>
      </c>
      <c r="BJ6" s="174">
        <v>24</v>
      </c>
      <c r="BK6" s="159"/>
    </row>
    <row r="9" spans="1:63">
      <c r="A9" s="231" t="s">
        <v>183</v>
      </c>
      <c r="B9" s="231"/>
      <c r="C9" s="230" t="s">
        <v>230</v>
      </c>
      <c r="D9" s="223"/>
      <c r="E9" s="223"/>
      <c r="F9" s="223"/>
      <c r="G9" s="223"/>
      <c r="H9" s="223"/>
      <c r="I9" s="223" t="s">
        <v>231</v>
      </c>
      <c r="J9" s="223"/>
      <c r="K9" s="223"/>
      <c r="L9" s="223"/>
      <c r="M9" s="223"/>
      <c r="N9" s="223"/>
      <c r="O9" s="223" t="s">
        <v>232</v>
      </c>
      <c r="P9" s="223"/>
      <c r="Q9" s="223"/>
      <c r="R9" s="223"/>
      <c r="S9" s="223"/>
      <c r="T9" s="223"/>
      <c r="U9" s="223" t="s">
        <v>233</v>
      </c>
      <c r="V9" s="223"/>
      <c r="W9" s="223"/>
      <c r="X9" s="223"/>
      <c r="Y9" s="223"/>
      <c r="Z9" s="223"/>
      <c r="AA9" s="223" t="s">
        <v>234</v>
      </c>
      <c r="AB9" s="223"/>
      <c r="AC9" s="223"/>
      <c r="AD9" s="223"/>
      <c r="AE9" s="223"/>
      <c r="AF9" s="223"/>
      <c r="AG9" s="223" t="s">
        <v>235</v>
      </c>
      <c r="AH9" s="223"/>
      <c r="AI9" s="223"/>
      <c r="AJ9" s="223"/>
      <c r="AK9" s="223"/>
      <c r="AL9" s="223"/>
      <c r="AM9" s="223" t="s">
        <v>236</v>
      </c>
      <c r="AN9" s="223"/>
      <c r="AO9" s="223"/>
      <c r="AP9" s="223"/>
      <c r="AQ9" s="223"/>
      <c r="AR9" s="223"/>
      <c r="AS9" s="223" t="s">
        <v>237</v>
      </c>
      <c r="AT9" s="223"/>
      <c r="AU9" s="223"/>
      <c r="AV9" s="223"/>
      <c r="AW9" s="223"/>
      <c r="AX9" s="223"/>
      <c r="AY9" s="223" t="s">
        <v>238</v>
      </c>
      <c r="AZ9" s="223"/>
      <c r="BA9" s="223"/>
      <c r="BB9" s="223"/>
      <c r="BC9" s="223"/>
      <c r="BD9" s="223"/>
      <c r="BE9" s="223" t="s">
        <v>239</v>
      </c>
      <c r="BF9" s="223"/>
      <c r="BG9" s="223"/>
      <c r="BH9" s="223"/>
      <c r="BI9" s="223"/>
      <c r="BJ9" s="224"/>
      <c r="BK9" s="159"/>
    </row>
    <row r="10" spans="1:63" ht="24">
      <c r="A10" s="231"/>
      <c r="B10" s="231"/>
      <c r="C10" s="156" t="s">
        <v>117</v>
      </c>
      <c r="D10" s="157" t="s">
        <v>118</v>
      </c>
      <c r="E10" s="157" t="s">
        <v>119</v>
      </c>
      <c r="F10" s="157" t="s">
        <v>120</v>
      </c>
      <c r="G10" s="157" t="s">
        <v>179</v>
      </c>
      <c r="H10" s="157" t="s">
        <v>240</v>
      </c>
      <c r="I10" s="157" t="s">
        <v>117</v>
      </c>
      <c r="J10" s="157" t="s">
        <v>118</v>
      </c>
      <c r="K10" s="157" t="s">
        <v>119</v>
      </c>
      <c r="L10" s="157" t="s">
        <v>120</v>
      </c>
      <c r="M10" s="157" t="s">
        <v>179</v>
      </c>
      <c r="N10" s="157" t="s">
        <v>240</v>
      </c>
      <c r="O10" s="157" t="s">
        <v>117</v>
      </c>
      <c r="P10" s="157" t="s">
        <v>118</v>
      </c>
      <c r="Q10" s="157" t="s">
        <v>119</v>
      </c>
      <c r="R10" s="157" t="s">
        <v>120</v>
      </c>
      <c r="S10" s="157" t="s">
        <v>179</v>
      </c>
      <c r="T10" s="157" t="s">
        <v>240</v>
      </c>
      <c r="U10" s="157" t="s">
        <v>117</v>
      </c>
      <c r="V10" s="157" t="s">
        <v>118</v>
      </c>
      <c r="W10" s="157" t="s">
        <v>119</v>
      </c>
      <c r="X10" s="157" t="s">
        <v>120</v>
      </c>
      <c r="Y10" s="157" t="s">
        <v>179</v>
      </c>
      <c r="Z10" s="157" t="s">
        <v>240</v>
      </c>
      <c r="AA10" s="157" t="s">
        <v>117</v>
      </c>
      <c r="AB10" s="157" t="s">
        <v>118</v>
      </c>
      <c r="AC10" s="157" t="s">
        <v>119</v>
      </c>
      <c r="AD10" s="157" t="s">
        <v>120</v>
      </c>
      <c r="AE10" s="157" t="s">
        <v>179</v>
      </c>
      <c r="AF10" s="157" t="s">
        <v>240</v>
      </c>
      <c r="AG10" s="157" t="s">
        <v>117</v>
      </c>
      <c r="AH10" s="157" t="s">
        <v>118</v>
      </c>
      <c r="AI10" s="157" t="s">
        <v>119</v>
      </c>
      <c r="AJ10" s="157" t="s">
        <v>120</v>
      </c>
      <c r="AK10" s="157" t="s">
        <v>179</v>
      </c>
      <c r="AL10" s="157" t="s">
        <v>240</v>
      </c>
      <c r="AM10" s="157" t="s">
        <v>117</v>
      </c>
      <c r="AN10" s="157" t="s">
        <v>118</v>
      </c>
      <c r="AO10" s="157" t="s">
        <v>119</v>
      </c>
      <c r="AP10" s="157" t="s">
        <v>120</v>
      </c>
      <c r="AQ10" s="157" t="s">
        <v>179</v>
      </c>
      <c r="AR10" s="157" t="s">
        <v>240</v>
      </c>
      <c r="AS10" s="157" t="s">
        <v>117</v>
      </c>
      <c r="AT10" s="157" t="s">
        <v>118</v>
      </c>
      <c r="AU10" s="157" t="s">
        <v>119</v>
      </c>
      <c r="AV10" s="157" t="s">
        <v>120</v>
      </c>
      <c r="AW10" s="157" t="s">
        <v>179</v>
      </c>
      <c r="AX10" s="157" t="s">
        <v>240</v>
      </c>
      <c r="AY10" s="157" t="s">
        <v>117</v>
      </c>
      <c r="AZ10" s="157" t="s">
        <v>118</v>
      </c>
      <c r="BA10" s="157" t="s">
        <v>119</v>
      </c>
      <c r="BB10" s="157" t="s">
        <v>120</v>
      </c>
      <c r="BC10" s="157" t="s">
        <v>179</v>
      </c>
      <c r="BD10" s="157" t="s">
        <v>240</v>
      </c>
      <c r="BE10" s="157" t="s">
        <v>117</v>
      </c>
      <c r="BF10" s="157" t="s">
        <v>118</v>
      </c>
      <c r="BG10" s="157" t="s">
        <v>119</v>
      </c>
      <c r="BH10" s="157" t="s">
        <v>120</v>
      </c>
      <c r="BI10" s="157" t="s">
        <v>179</v>
      </c>
      <c r="BJ10" s="158" t="s">
        <v>240</v>
      </c>
      <c r="BK10" s="159"/>
    </row>
    <row r="11" spans="1:63">
      <c r="A11" s="232"/>
      <c r="B11" s="232"/>
      <c r="C11" s="160" t="s">
        <v>141</v>
      </c>
      <c r="D11" s="161" t="s">
        <v>141</v>
      </c>
      <c r="E11" s="161" t="s">
        <v>141</v>
      </c>
      <c r="F11" s="161" t="s">
        <v>141</v>
      </c>
      <c r="G11" s="161" t="s">
        <v>141</v>
      </c>
      <c r="H11" s="161" t="s">
        <v>141</v>
      </c>
      <c r="I11" s="161" t="s">
        <v>141</v>
      </c>
      <c r="J11" s="161" t="s">
        <v>141</v>
      </c>
      <c r="K11" s="161" t="s">
        <v>141</v>
      </c>
      <c r="L11" s="161" t="s">
        <v>141</v>
      </c>
      <c r="M11" s="161" t="s">
        <v>141</v>
      </c>
      <c r="N11" s="161" t="s">
        <v>141</v>
      </c>
      <c r="O11" s="161" t="s">
        <v>141</v>
      </c>
      <c r="P11" s="161" t="s">
        <v>141</v>
      </c>
      <c r="Q11" s="161" t="s">
        <v>141</v>
      </c>
      <c r="R11" s="161" t="s">
        <v>141</v>
      </c>
      <c r="S11" s="161" t="s">
        <v>141</v>
      </c>
      <c r="T11" s="161" t="s">
        <v>141</v>
      </c>
      <c r="U11" s="161" t="s">
        <v>141</v>
      </c>
      <c r="V11" s="161" t="s">
        <v>141</v>
      </c>
      <c r="W11" s="161" t="s">
        <v>141</v>
      </c>
      <c r="X11" s="161" t="s">
        <v>141</v>
      </c>
      <c r="Y11" s="161" t="s">
        <v>141</v>
      </c>
      <c r="Z11" s="161" t="s">
        <v>141</v>
      </c>
      <c r="AA11" s="161" t="s">
        <v>141</v>
      </c>
      <c r="AB11" s="161" t="s">
        <v>141</v>
      </c>
      <c r="AC11" s="161" t="s">
        <v>141</v>
      </c>
      <c r="AD11" s="161" t="s">
        <v>141</v>
      </c>
      <c r="AE11" s="161" t="s">
        <v>141</v>
      </c>
      <c r="AF11" s="161" t="s">
        <v>141</v>
      </c>
      <c r="AG11" s="161" t="s">
        <v>141</v>
      </c>
      <c r="AH11" s="161" t="s">
        <v>141</v>
      </c>
      <c r="AI11" s="161" t="s">
        <v>141</v>
      </c>
      <c r="AJ11" s="161" t="s">
        <v>141</v>
      </c>
      <c r="AK11" s="161" t="s">
        <v>141</v>
      </c>
      <c r="AL11" s="161" t="s">
        <v>141</v>
      </c>
      <c r="AM11" s="161" t="s">
        <v>141</v>
      </c>
      <c r="AN11" s="161" t="s">
        <v>141</v>
      </c>
      <c r="AO11" s="161" t="s">
        <v>141</v>
      </c>
      <c r="AP11" s="161" t="s">
        <v>141</v>
      </c>
      <c r="AQ11" s="161" t="s">
        <v>141</v>
      </c>
      <c r="AR11" s="161" t="s">
        <v>141</v>
      </c>
      <c r="AS11" s="161" t="s">
        <v>141</v>
      </c>
      <c r="AT11" s="161" t="s">
        <v>141</v>
      </c>
      <c r="AU11" s="161" t="s">
        <v>141</v>
      </c>
      <c r="AV11" s="161" t="s">
        <v>141</v>
      </c>
      <c r="AW11" s="161" t="s">
        <v>141</v>
      </c>
      <c r="AX11" s="161" t="s">
        <v>141</v>
      </c>
      <c r="AY11" s="161" t="s">
        <v>141</v>
      </c>
      <c r="AZ11" s="161" t="s">
        <v>141</v>
      </c>
      <c r="BA11" s="161" t="s">
        <v>141</v>
      </c>
      <c r="BB11" s="161" t="s">
        <v>141</v>
      </c>
      <c r="BC11" s="161" t="s">
        <v>141</v>
      </c>
      <c r="BD11" s="161" t="s">
        <v>141</v>
      </c>
      <c r="BE11" s="161" t="s">
        <v>141</v>
      </c>
      <c r="BF11" s="161" t="s">
        <v>141</v>
      </c>
      <c r="BG11" s="161" t="s">
        <v>141</v>
      </c>
      <c r="BH11" s="161" t="s">
        <v>141</v>
      </c>
      <c r="BI11" s="161" t="s">
        <v>141</v>
      </c>
      <c r="BJ11" s="162" t="s">
        <v>141</v>
      </c>
      <c r="BK11" s="159"/>
    </row>
    <row r="12" spans="1:63">
      <c r="A12" s="225" t="s">
        <v>188</v>
      </c>
      <c r="B12" s="163" t="s">
        <v>147</v>
      </c>
      <c r="C12" s="164">
        <v>695045.97696087358</v>
      </c>
      <c r="D12" s="165">
        <v>2046281.4852478199</v>
      </c>
      <c r="E12" s="165">
        <v>482301.76806896302</v>
      </c>
      <c r="F12" s="165">
        <v>98241.565803373989</v>
      </c>
      <c r="G12" s="165">
        <v>0</v>
      </c>
      <c r="H12" s="165">
        <v>23362.800904544092</v>
      </c>
      <c r="I12" s="165">
        <v>438809.51697873755</v>
      </c>
      <c r="J12" s="165">
        <v>1926155.4452888274</v>
      </c>
      <c r="K12" s="165">
        <v>824221.11606524442</v>
      </c>
      <c r="L12" s="165">
        <v>154719.19219427952</v>
      </c>
      <c r="M12" s="165">
        <v>918.01885295688953</v>
      </c>
      <c r="N12" s="165">
        <v>410.30760552870703</v>
      </c>
      <c r="O12" s="165">
        <v>526677.86034000246</v>
      </c>
      <c r="P12" s="165">
        <v>2009225.5964602097</v>
      </c>
      <c r="Q12" s="165">
        <v>671102.68764160573</v>
      </c>
      <c r="R12" s="165">
        <v>130598.66047908846</v>
      </c>
      <c r="S12" s="165">
        <v>0</v>
      </c>
      <c r="T12" s="165">
        <v>7628.7920646690818</v>
      </c>
      <c r="U12" s="165">
        <v>421387.45205310499</v>
      </c>
      <c r="V12" s="165">
        <v>1990327.6237401979</v>
      </c>
      <c r="W12" s="165">
        <v>769488.55367632792</v>
      </c>
      <c r="X12" s="165">
        <v>162914.63623195462</v>
      </c>
      <c r="Y12" s="165">
        <v>319.99082155323998</v>
      </c>
      <c r="Z12" s="165">
        <v>795.34046243808598</v>
      </c>
      <c r="AA12" s="165">
        <v>620927.14006453194</v>
      </c>
      <c r="AB12" s="165">
        <v>1894082.4428463487</v>
      </c>
      <c r="AC12" s="165">
        <v>558287.42898697278</v>
      </c>
      <c r="AD12" s="165">
        <v>256454.58420795342</v>
      </c>
      <c r="AE12" s="165">
        <v>5564.6788835688221</v>
      </c>
      <c r="AF12" s="165">
        <v>9917.3219961985451</v>
      </c>
      <c r="AG12" s="165">
        <v>358914.15144792112</v>
      </c>
      <c r="AH12" s="165">
        <v>1389797.4674039029</v>
      </c>
      <c r="AI12" s="165">
        <v>996259.92360601714</v>
      </c>
      <c r="AJ12" s="165">
        <v>579586.2742854259</v>
      </c>
      <c r="AK12" s="165">
        <v>7831.0290869748769</v>
      </c>
      <c r="AL12" s="165">
        <v>12844.751155335965</v>
      </c>
      <c r="AM12" s="165">
        <v>388563.21628446825</v>
      </c>
      <c r="AN12" s="165">
        <v>1827282.2759809177</v>
      </c>
      <c r="AO12" s="165">
        <v>845127.03049207025</v>
      </c>
      <c r="AP12" s="165">
        <v>283419.65718899237</v>
      </c>
      <c r="AQ12" s="165">
        <v>0</v>
      </c>
      <c r="AR12" s="165">
        <v>841.4170391288103</v>
      </c>
      <c r="AS12" s="165">
        <v>467603.47434599855</v>
      </c>
      <c r="AT12" s="165">
        <v>1868717.3504119024</v>
      </c>
      <c r="AU12" s="165">
        <v>793423.90151925932</v>
      </c>
      <c r="AV12" s="165">
        <v>213185.25276518194</v>
      </c>
      <c r="AW12" s="165">
        <v>789.26899583123645</v>
      </c>
      <c r="AX12" s="165">
        <v>1514.3489474035796</v>
      </c>
      <c r="AY12" s="165">
        <v>640547.93844787893</v>
      </c>
      <c r="AZ12" s="165">
        <v>1891568.7948190812</v>
      </c>
      <c r="BA12" s="165">
        <v>578287.4641803077</v>
      </c>
      <c r="BB12" s="165">
        <v>223370.51705288258</v>
      </c>
      <c r="BC12" s="165">
        <v>3093.3950158302096</v>
      </c>
      <c r="BD12" s="165">
        <v>8365.4874695949475</v>
      </c>
      <c r="BE12" s="165">
        <v>559023.66108735499</v>
      </c>
      <c r="BF12" s="165">
        <v>1947220.4337951704</v>
      </c>
      <c r="BG12" s="165">
        <v>691224.29377170827</v>
      </c>
      <c r="BH12" s="165">
        <v>139717.33643799528</v>
      </c>
      <c r="BI12" s="165">
        <v>0</v>
      </c>
      <c r="BJ12" s="166">
        <v>8047.8718933458949</v>
      </c>
      <c r="BK12" s="159"/>
    </row>
    <row r="13" spans="1:63">
      <c r="A13" s="226"/>
      <c r="B13" s="167" t="s">
        <v>145</v>
      </c>
      <c r="C13" s="168">
        <v>4653870.8823787672</v>
      </c>
      <c r="D13" s="169">
        <v>12552172.570891229</v>
      </c>
      <c r="E13" s="169">
        <v>1737170.0065026584</v>
      </c>
      <c r="F13" s="169">
        <v>265016.51164844842</v>
      </c>
      <c r="G13" s="169">
        <v>2563.8354534641276</v>
      </c>
      <c r="H13" s="169">
        <v>359519.04614001687</v>
      </c>
      <c r="I13" s="169">
        <v>3347173.8395865168</v>
      </c>
      <c r="J13" s="169">
        <v>12848261.232893165</v>
      </c>
      <c r="K13" s="169">
        <v>2895509.9486881769</v>
      </c>
      <c r="L13" s="169">
        <v>427176.13145505555</v>
      </c>
      <c r="M13" s="169">
        <v>2518.9523371603727</v>
      </c>
      <c r="N13" s="169">
        <v>49672.748054556818</v>
      </c>
      <c r="O13" s="169">
        <v>3491789.8153228085</v>
      </c>
      <c r="P13" s="169">
        <v>12765406.134724041</v>
      </c>
      <c r="Q13" s="169">
        <v>2715966.8066979311</v>
      </c>
      <c r="R13" s="169">
        <v>430778.2290436714</v>
      </c>
      <c r="S13" s="169">
        <v>3591.8352863457098</v>
      </c>
      <c r="T13" s="169">
        <v>162780.03193978278</v>
      </c>
      <c r="U13" s="169">
        <v>3912971.4757427443</v>
      </c>
      <c r="V13" s="169">
        <v>12708414.004714692</v>
      </c>
      <c r="W13" s="169">
        <v>2491340.3637123508</v>
      </c>
      <c r="X13" s="169">
        <v>374023.19086392428</v>
      </c>
      <c r="Y13" s="169">
        <v>7793.2075136496478</v>
      </c>
      <c r="Z13" s="169">
        <v>75770.61046725983</v>
      </c>
      <c r="AA13" s="169">
        <v>3948081.8895425471</v>
      </c>
      <c r="AB13" s="169">
        <v>11037775.609517118</v>
      </c>
      <c r="AC13" s="169">
        <v>2997619.1918900413</v>
      </c>
      <c r="AD13" s="169">
        <v>1397297.5712741602</v>
      </c>
      <c r="AE13" s="169">
        <v>13137.848490810034</v>
      </c>
      <c r="AF13" s="169">
        <v>176400.74229987673</v>
      </c>
      <c r="AG13" s="169">
        <v>3111826.4218399255</v>
      </c>
      <c r="AH13" s="169">
        <v>9889819.5394585561</v>
      </c>
      <c r="AI13" s="169">
        <v>4207869.8664133865</v>
      </c>
      <c r="AJ13" s="169">
        <v>2036906.7332505875</v>
      </c>
      <c r="AK13" s="169">
        <v>6519.8898764650094</v>
      </c>
      <c r="AL13" s="169">
        <v>317370.40217563295</v>
      </c>
      <c r="AM13" s="169">
        <v>3187292.4192731082</v>
      </c>
      <c r="AN13" s="169">
        <v>12088312.134156849</v>
      </c>
      <c r="AO13" s="169">
        <v>3646347.7571962406</v>
      </c>
      <c r="AP13" s="169">
        <v>585949.49467932235</v>
      </c>
      <c r="AQ13" s="169">
        <v>5431.9500595399477</v>
      </c>
      <c r="AR13" s="169">
        <v>56979.0976494641</v>
      </c>
      <c r="AS13" s="169">
        <v>3564126.0932021462</v>
      </c>
      <c r="AT13" s="169">
        <v>12311864.225620328</v>
      </c>
      <c r="AU13" s="169">
        <v>2957104.6839231648</v>
      </c>
      <c r="AV13" s="169">
        <v>554468.52768787718</v>
      </c>
      <c r="AW13" s="169">
        <v>13923.024153792836</v>
      </c>
      <c r="AX13" s="169">
        <v>168826.2984273106</v>
      </c>
      <c r="AY13" s="169">
        <v>4318996.5351733742</v>
      </c>
      <c r="AZ13" s="169">
        <v>12263689.474023193</v>
      </c>
      <c r="BA13" s="169">
        <v>2314798.1982298223</v>
      </c>
      <c r="BB13" s="169">
        <v>620428.88601193158</v>
      </c>
      <c r="BC13" s="169">
        <v>5636.726734850532</v>
      </c>
      <c r="BD13" s="169">
        <v>46763.032841451699</v>
      </c>
      <c r="BE13" s="169">
        <v>3440800.3689219858</v>
      </c>
      <c r="BF13" s="169">
        <v>13093524.564186128</v>
      </c>
      <c r="BG13" s="169">
        <v>2641192.9436267205</v>
      </c>
      <c r="BH13" s="169">
        <v>351619.37752201169</v>
      </c>
      <c r="BI13" s="169">
        <v>5427.5918651778302</v>
      </c>
      <c r="BJ13" s="170">
        <v>37748.006892535588</v>
      </c>
      <c r="BK13" s="159"/>
    </row>
    <row r="14" spans="1:63">
      <c r="A14" s="227"/>
      <c r="B14" s="171" t="s">
        <v>106</v>
      </c>
      <c r="C14" s="172">
        <v>5348916.8593396265</v>
      </c>
      <c r="D14" s="173">
        <v>14598454.0561391</v>
      </c>
      <c r="E14" s="173">
        <v>2219471.7745716204</v>
      </c>
      <c r="F14" s="173">
        <v>363258.07745182212</v>
      </c>
      <c r="G14" s="173">
        <v>2563.8354534641276</v>
      </c>
      <c r="H14" s="173">
        <v>382881.84704456088</v>
      </c>
      <c r="I14" s="173">
        <v>3785983.3565652505</v>
      </c>
      <c r="J14" s="173">
        <v>14774416.678182058</v>
      </c>
      <c r="K14" s="173">
        <v>3719731.0647534165</v>
      </c>
      <c r="L14" s="173">
        <v>581895.32364933565</v>
      </c>
      <c r="M14" s="173">
        <v>3436.9711901172623</v>
      </c>
      <c r="N14" s="173">
        <v>50083.055660085527</v>
      </c>
      <c r="O14" s="173">
        <v>4018467.6756628086</v>
      </c>
      <c r="P14" s="173">
        <v>14774631.731184285</v>
      </c>
      <c r="Q14" s="173">
        <v>3387069.4943395341</v>
      </c>
      <c r="R14" s="173">
        <v>561376.88952275971</v>
      </c>
      <c r="S14" s="173">
        <v>3591.8352863457098</v>
      </c>
      <c r="T14" s="173">
        <v>170408.82400445189</v>
      </c>
      <c r="U14" s="173">
        <v>4334358.9277958376</v>
      </c>
      <c r="V14" s="173">
        <v>14698741.628454927</v>
      </c>
      <c r="W14" s="173">
        <v>3260828.9173886841</v>
      </c>
      <c r="X14" s="173">
        <v>536937.82709587889</v>
      </c>
      <c r="Y14" s="173">
        <v>8113.1983352028874</v>
      </c>
      <c r="Z14" s="173">
        <v>76565.950929697923</v>
      </c>
      <c r="AA14" s="173">
        <v>4569009.029607065</v>
      </c>
      <c r="AB14" s="173">
        <v>12931858.052363487</v>
      </c>
      <c r="AC14" s="173">
        <v>3555906.6208770089</v>
      </c>
      <c r="AD14" s="173">
        <v>1653752.1554821134</v>
      </c>
      <c r="AE14" s="173">
        <v>18702.527374378864</v>
      </c>
      <c r="AF14" s="173">
        <v>186318.06429607526</v>
      </c>
      <c r="AG14" s="173">
        <v>3470740.5732878442</v>
      </c>
      <c r="AH14" s="173">
        <v>11279617.006862529</v>
      </c>
      <c r="AI14" s="173">
        <v>5204129.7900193697</v>
      </c>
      <c r="AJ14" s="173">
        <v>2616493.0075360066</v>
      </c>
      <c r="AK14" s="173">
        <v>14350.918963439883</v>
      </c>
      <c r="AL14" s="173">
        <v>330215.15333096893</v>
      </c>
      <c r="AM14" s="173">
        <v>3575855.635557577</v>
      </c>
      <c r="AN14" s="173">
        <v>13915594.410137825</v>
      </c>
      <c r="AO14" s="173">
        <v>4491474.7876883019</v>
      </c>
      <c r="AP14" s="173">
        <v>869369.15186831495</v>
      </c>
      <c r="AQ14" s="173">
        <v>5431.9500595399477</v>
      </c>
      <c r="AR14" s="173">
        <v>57820.514688592913</v>
      </c>
      <c r="AS14" s="173">
        <v>4031729.5675481427</v>
      </c>
      <c r="AT14" s="173">
        <v>14180581.576032266</v>
      </c>
      <c r="AU14" s="173">
        <v>3750528.5854424187</v>
      </c>
      <c r="AV14" s="173">
        <v>767653.78045306029</v>
      </c>
      <c r="AW14" s="173">
        <v>14712.293149624073</v>
      </c>
      <c r="AX14" s="173">
        <v>170340.64737471417</v>
      </c>
      <c r="AY14" s="173">
        <v>4959544.4736212539</v>
      </c>
      <c r="AZ14" s="173">
        <v>14155258.268842341</v>
      </c>
      <c r="BA14" s="173">
        <v>2893085.6624101265</v>
      </c>
      <c r="BB14" s="173">
        <v>843799.4030648144</v>
      </c>
      <c r="BC14" s="173">
        <v>8730.1217506807425</v>
      </c>
      <c r="BD14" s="173">
        <v>55128.520311046646</v>
      </c>
      <c r="BE14" s="173">
        <v>3999824.0300093405</v>
      </c>
      <c r="BF14" s="173">
        <v>15040744.997981383</v>
      </c>
      <c r="BG14" s="173">
        <v>3332417.2373984256</v>
      </c>
      <c r="BH14" s="173">
        <v>491336.71396000683</v>
      </c>
      <c r="BI14" s="173">
        <v>5427.5918651778302</v>
      </c>
      <c r="BJ14" s="174">
        <v>45795.878785881476</v>
      </c>
      <c r="BK14" s="159"/>
    </row>
    <row r="15" spans="1:63">
      <c r="B15" s="77">
        <f>C14+D14+E14+F14+G14+H14</f>
        <v>22915546.450000197</v>
      </c>
      <c r="E15" s="22">
        <f>E12+F12</f>
        <v>580543.33387233701</v>
      </c>
      <c r="I15" s="77">
        <f>I14+J14+K14+L14+M14+N14</f>
        <v>22915546.450000264</v>
      </c>
      <c r="O15" s="77">
        <f>O14+P14+Q14+R14+S14+T14</f>
        <v>22915546.450000186</v>
      </c>
      <c r="U15" s="77">
        <f>U14+V14+W14+X14+Y14+Z14</f>
        <v>22915546.45000023</v>
      </c>
      <c r="AA15" s="77">
        <f>AA14+AB14+AC14+AD14+AE14+AF14</f>
        <v>22915546.450000126</v>
      </c>
      <c r="AG15" s="77">
        <f>AG14+AH14+AI14+AJ14+AK14+AL14</f>
        <v>22915546.450000159</v>
      </c>
      <c r="AM15" s="77">
        <f>AM14+AN14+AO14+AP14+AQ14+AR14</f>
        <v>22915546.450000148</v>
      </c>
      <c r="AS15" s="77">
        <f>AS14+AT14+AU14+AV14+AW14+AX14</f>
        <v>22915546.450000226</v>
      </c>
      <c r="AY15" s="77">
        <f>AY14+AZ14+BA14+BB14+BC14+BD14</f>
        <v>22915546.450000264</v>
      </c>
      <c r="BE15" s="77">
        <f>BE14+BF14+BG14+BH14+BI14+BJ14</f>
        <v>22915546.450000215</v>
      </c>
    </row>
    <row r="16" spans="1:63">
      <c r="E16" s="22">
        <f>E14+F14</f>
        <v>2582729.8520234423</v>
      </c>
    </row>
    <row r="17" spans="3:62">
      <c r="C17" s="233" t="s">
        <v>241</v>
      </c>
      <c r="D17" s="233"/>
      <c r="E17" s="233"/>
      <c r="F17" s="233"/>
      <c r="G17" s="233"/>
      <c r="H17" s="233"/>
      <c r="I17" s="192" t="s">
        <v>242</v>
      </c>
      <c r="J17" s="192"/>
      <c r="K17" s="192"/>
      <c r="L17" s="192"/>
      <c r="M17" s="192"/>
      <c r="N17" s="192"/>
      <c r="O17" s="192" t="s">
        <v>243</v>
      </c>
      <c r="P17" s="192"/>
      <c r="Q17" s="192"/>
      <c r="R17" s="192"/>
      <c r="S17" s="192"/>
      <c r="T17" s="192"/>
      <c r="U17" s="233" t="s">
        <v>244</v>
      </c>
      <c r="V17" s="233"/>
      <c r="W17" s="233"/>
      <c r="X17" s="233"/>
      <c r="Y17" s="233"/>
      <c r="Z17" s="233"/>
      <c r="AA17" s="192" t="s">
        <v>245</v>
      </c>
      <c r="AB17" s="192"/>
      <c r="AC17" s="192"/>
      <c r="AD17" s="192"/>
      <c r="AE17" s="192"/>
      <c r="AF17" s="192"/>
      <c r="AG17" s="233" t="s">
        <v>246</v>
      </c>
      <c r="AH17" s="233"/>
      <c r="AI17" s="233"/>
      <c r="AJ17" s="233"/>
      <c r="AK17" s="233"/>
      <c r="AL17" s="233"/>
      <c r="AM17" s="192" t="s">
        <v>247</v>
      </c>
      <c r="AN17" s="192"/>
      <c r="AO17" s="192"/>
      <c r="AP17" s="192"/>
      <c r="AQ17" s="192"/>
      <c r="AR17" s="192"/>
      <c r="AS17" s="233" t="s">
        <v>248</v>
      </c>
      <c r="AT17" s="233"/>
      <c r="AU17" s="233"/>
      <c r="AV17" s="233"/>
      <c r="AW17" s="233"/>
      <c r="AX17" s="233"/>
      <c r="AY17" s="234" t="s">
        <v>249</v>
      </c>
      <c r="AZ17" s="234"/>
      <c r="BA17" s="234"/>
      <c r="BB17" s="234"/>
      <c r="BC17" s="234"/>
      <c r="BD17" s="234"/>
      <c r="BE17" s="233" t="s">
        <v>250</v>
      </c>
      <c r="BF17" s="233"/>
      <c r="BG17" s="233"/>
      <c r="BH17" s="233"/>
      <c r="BI17" s="233"/>
      <c r="BJ17" s="233"/>
    </row>
    <row r="18" spans="3:62" ht="24">
      <c r="C18" s="156" t="s">
        <v>117</v>
      </c>
      <c r="D18" s="157" t="s">
        <v>118</v>
      </c>
      <c r="E18" s="157" t="s">
        <v>119</v>
      </c>
      <c r="F18" s="157" t="s">
        <v>120</v>
      </c>
      <c r="G18" s="157" t="s">
        <v>179</v>
      </c>
      <c r="H18" s="157" t="s">
        <v>240</v>
      </c>
      <c r="I18" s="156" t="s">
        <v>117</v>
      </c>
      <c r="J18" s="157" t="s">
        <v>118</v>
      </c>
      <c r="K18" s="157" t="s">
        <v>119</v>
      </c>
      <c r="L18" s="157" t="s">
        <v>120</v>
      </c>
      <c r="M18" s="157" t="s">
        <v>179</v>
      </c>
      <c r="N18" s="157" t="s">
        <v>240</v>
      </c>
      <c r="O18" s="156" t="s">
        <v>117</v>
      </c>
      <c r="P18" s="157" t="s">
        <v>118</v>
      </c>
      <c r="Q18" s="157" t="s">
        <v>119</v>
      </c>
      <c r="R18" s="157" t="s">
        <v>120</v>
      </c>
      <c r="S18" s="157" t="s">
        <v>179</v>
      </c>
      <c r="T18" s="157" t="s">
        <v>240</v>
      </c>
      <c r="U18" s="156" t="s">
        <v>117</v>
      </c>
      <c r="V18" s="157" t="s">
        <v>118</v>
      </c>
      <c r="W18" s="157" t="s">
        <v>119</v>
      </c>
      <c r="X18" s="157" t="s">
        <v>120</v>
      </c>
      <c r="Y18" s="157" t="s">
        <v>179</v>
      </c>
      <c r="Z18" s="157" t="s">
        <v>240</v>
      </c>
      <c r="AA18" s="156" t="s">
        <v>117</v>
      </c>
      <c r="AB18" s="157" t="s">
        <v>118</v>
      </c>
      <c r="AC18" s="157" t="s">
        <v>119</v>
      </c>
      <c r="AD18" s="157" t="s">
        <v>120</v>
      </c>
      <c r="AE18" s="157" t="s">
        <v>179</v>
      </c>
      <c r="AF18" s="157" t="s">
        <v>240</v>
      </c>
      <c r="AG18" s="156" t="s">
        <v>117</v>
      </c>
      <c r="AH18" s="157" t="s">
        <v>118</v>
      </c>
      <c r="AI18" s="157" t="s">
        <v>119</v>
      </c>
      <c r="AJ18" s="157" t="s">
        <v>120</v>
      </c>
      <c r="AK18" s="157" t="s">
        <v>179</v>
      </c>
      <c r="AL18" s="157" t="s">
        <v>240</v>
      </c>
      <c r="AM18" s="156" t="s">
        <v>117</v>
      </c>
      <c r="AN18" s="157" t="s">
        <v>118</v>
      </c>
      <c r="AO18" s="157" t="s">
        <v>119</v>
      </c>
      <c r="AP18" s="157" t="s">
        <v>120</v>
      </c>
      <c r="AQ18" s="157" t="s">
        <v>179</v>
      </c>
      <c r="AR18" s="157" t="s">
        <v>240</v>
      </c>
      <c r="AS18" s="156" t="s">
        <v>117</v>
      </c>
      <c r="AT18" s="157" t="s">
        <v>118</v>
      </c>
      <c r="AU18" s="157" t="s">
        <v>119</v>
      </c>
      <c r="AV18" s="157" t="s">
        <v>120</v>
      </c>
      <c r="AW18" s="157" t="s">
        <v>179</v>
      </c>
      <c r="AX18" s="157" t="s">
        <v>240</v>
      </c>
      <c r="AY18" s="156" t="s">
        <v>117</v>
      </c>
      <c r="AZ18" s="157" t="s">
        <v>118</v>
      </c>
      <c r="BA18" s="157" t="s">
        <v>119</v>
      </c>
      <c r="BB18" s="157" t="s">
        <v>120</v>
      </c>
      <c r="BC18" s="157" t="s">
        <v>179</v>
      </c>
      <c r="BD18" s="157" t="s">
        <v>240</v>
      </c>
      <c r="BE18" s="156" t="s">
        <v>117</v>
      </c>
      <c r="BF18" s="157" t="s">
        <v>118</v>
      </c>
      <c r="BG18" s="157" t="s">
        <v>119</v>
      </c>
      <c r="BH18" s="157" t="s">
        <v>120</v>
      </c>
      <c r="BI18" s="157" t="s">
        <v>179</v>
      </c>
      <c r="BJ18" s="157" t="s">
        <v>240</v>
      </c>
    </row>
    <row r="19" spans="3:62">
      <c r="C19" s="1">
        <f>C12/+C$14*100</f>
        <v>12.994144333114265</v>
      </c>
      <c r="D19" s="1">
        <f t="shared" ref="D19:AS21" si="0">D12/+D$14*100</f>
        <v>14.017110835015407</v>
      </c>
      <c r="E19" s="120">
        <f t="shared" si="0"/>
        <v>21.730475403862791</v>
      </c>
      <c r="F19" s="120">
        <f t="shared" si="0"/>
        <v>27.04456470521388</v>
      </c>
      <c r="G19" s="1">
        <f t="shared" si="0"/>
        <v>0</v>
      </c>
      <c r="H19" s="1">
        <f t="shared" si="0"/>
        <v>6.1018303909887539</v>
      </c>
      <c r="I19" s="1">
        <f t="shared" si="0"/>
        <v>11.590370998800106</v>
      </c>
      <c r="J19" s="1">
        <f t="shared" si="0"/>
        <v>13.037099787047799</v>
      </c>
      <c r="K19" s="120">
        <f t="shared" si="0"/>
        <v>22.158083520478453</v>
      </c>
      <c r="L19" s="120">
        <f t="shared" si="0"/>
        <v>26.588835810530949</v>
      </c>
      <c r="M19" s="1">
        <f t="shared" si="0"/>
        <v>26.710111961269266</v>
      </c>
      <c r="N19" s="1">
        <f t="shared" si="0"/>
        <v>0.8192543368628924</v>
      </c>
      <c r="O19" s="1">
        <f t="shared" si="0"/>
        <v>13.106435160092008</v>
      </c>
      <c r="P19" s="1">
        <f t="shared" si="0"/>
        <v>13.599158564605096</v>
      </c>
      <c r="Q19" s="120">
        <f t="shared" si="0"/>
        <v>19.813667501158498</v>
      </c>
      <c r="R19" s="120">
        <f t="shared" si="0"/>
        <v>23.26398947240482</v>
      </c>
      <c r="S19" s="1">
        <f t="shared" si="0"/>
        <v>0</v>
      </c>
      <c r="T19" s="1">
        <f t="shared" si="0"/>
        <v>4.4767588235159588</v>
      </c>
      <c r="U19" s="1">
        <f t="shared" si="0"/>
        <v>9.7220248501061306</v>
      </c>
      <c r="V19" s="1">
        <f t="shared" si="0"/>
        <v>13.540802839116326</v>
      </c>
      <c r="W19" s="120">
        <f t="shared" si="0"/>
        <v>23.597943135653519</v>
      </c>
      <c r="X19" s="120">
        <f t="shared" si="0"/>
        <v>30.341433963240512</v>
      </c>
      <c r="Y19" s="1">
        <f t="shared" si="0"/>
        <v>3.9440773950368118</v>
      </c>
      <c r="Z19" s="1">
        <f t="shared" si="0"/>
        <v>1.0387652119260682</v>
      </c>
      <c r="AA19" s="1">
        <f t="shared" si="0"/>
        <v>13.58997401933197</v>
      </c>
      <c r="AB19" s="175">
        <f t="shared" si="0"/>
        <v>14.646638056007561</v>
      </c>
      <c r="AC19" s="120">
        <f t="shared" si="0"/>
        <v>15.700283739432951</v>
      </c>
      <c r="AD19" s="120">
        <f t="shared" si="0"/>
        <v>15.507437638573476</v>
      </c>
      <c r="AE19" s="1">
        <f t="shared" si="0"/>
        <v>29.753619776501637</v>
      </c>
      <c r="AF19" s="1">
        <f t="shared" si="0"/>
        <v>5.3227914500222999</v>
      </c>
      <c r="AG19" s="1">
        <f t="shared" si="0"/>
        <v>10.341140280269364</v>
      </c>
      <c r="AH19" s="1">
        <f t="shared" si="0"/>
        <v>12.321317883030506</v>
      </c>
      <c r="AI19" s="120">
        <f t="shared" si="0"/>
        <v>19.143640989059747</v>
      </c>
      <c r="AJ19" s="120">
        <f t="shared" si="0"/>
        <v>22.151264024635463</v>
      </c>
      <c r="AK19" s="1">
        <f t="shared" si="0"/>
        <v>54.568136764795703</v>
      </c>
      <c r="AL19" s="1">
        <f t="shared" si="0"/>
        <v>3.8898127556435589</v>
      </c>
      <c r="AM19" s="1">
        <f t="shared" si="0"/>
        <v>10.866300429488124</v>
      </c>
      <c r="AN19" s="1">
        <f t="shared" si="0"/>
        <v>13.131183779326749</v>
      </c>
      <c r="AO19" s="120">
        <f t="shared" si="0"/>
        <v>18.816247901661832</v>
      </c>
      <c r="AP19" s="120">
        <f t="shared" si="0"/>
        <v>32.600611211004008</v>
      </c>
      <c r="AQ19" s="1">
        <f t="shared" si="0"/>
        <v>0</v>
      </c>
      <c r="AR19" s="1">
        <f t="shared" si="0"/>
        <v>1.4552223266438835</v>
      </c>
      <c r="AS19" s="1">
        <f t="shared" si="0"/>
        <v>11.598086293033962</v>
      </c>
      <c r="AT19" s="1">
        <f>AT12/+AT$14*100</f>
        <v>13.178002188361379</v>
      </c>
      <c r="AU19" s="120">
        <f t="shared" ref="AU19:BJ19" si="1">AU12/+AU$14*100</f>
        <v>21.154988782085653</v>
      </c>
      <c r="AV19" s="120">
        <f t="shared" si="1"/>
        <v>27.771015813842865</v>
      </c>
      <c r="AW19" s="1">
        <f t="shared" si="1"/>
        <v>5.3646905197195842</v>
      </c>
      <c r="AX19" s="1">
        <f t="shared" si="1"/>
        <v>0.88901208885999206</v>
      </c>
      <c r="AY19" s="1">
        <f t="shared" si="1"/>
        <v>12.915459108287367</v>
      </c>
      <c r="AZ19" s="1">
        <f t="shared" si="1"/>
        <v>13.363011531783089</v>
      </c>
      <c r="BA19" s="120">
        <f t="shared" si="1"/>
        <v>19.988604958850647</v>
      </c>
      <c r="BB19" s="120">
        <f t="shared" si="1"/>
        <v>26.47199277951195</v>
      </c>
      <c r="BC19" s="1">
        <f t="shared" si="1"/>
        <v>35.433583908368725</v>
      </c>
      <c r="BD19" s="1">
        <f t="shared" si="1"/>
        <v>15.174518420583604</v>
      </c>
      <c r="BE19" s="175">
        <f t="shared" si="1"/>
        <v>13.976206375410207</v>
      </c>
      <c r="BF19" s="1">
        <f t="shared" si="1"/>
        <v>12.946303085761421</v>
      </c>
      <c r="BG19" s="120">
        <f t="shared" si="1"/>
        <v>20.742429429735456</v>
      </c>
      <c r="BH19" s="120">
        <f t="shared" si="1"/>
        <v>28.436168612746453</v>
      </c>
      <c r="BI19" s="1">
        <f t="shared" si="1"/>
        <v>0</v>
      </c>
      <c r="BJ19" s="1">
        <f t="shared" si="1"/>
        <v>17.573353993213452</v>
      </c>
    </row>
    <row r="20" spans="3:62">
      <c r="C20" s="1">
        <f t="shared" ref="C20:R21" si="2">C13/+C$14*100</f>
        <v>87.005855666886006</v>
      </c>
      <c r="D20" s="1">
        <f t="shared" si="2"/>
        <v>85.982889164984243</v>
      </c>
      <c r="E20" s="1">
        <f t="shared" si="2"/>
        <v>78.269524596137245</v>
      </c>
      <c r="F20" s="1">
        <f t="shared" si="2"/>
        <v>72.955435294786199</v>
      </c>
      <c r="G20" s="1">
        <f t="shared" si="2"/>
        <v>100</v>
      </c>
      <c r="H20" s="1">
        <f t="shared" si="2"/>
        <v>93.898169609011262</v>
      </c>
      <c r="I20" s="1">
        <f t="shared" si="2"/>
        <v>88.409629001200003</v>
      </c>
      <c r="J20" s="1">
        <f t="shared" si="2"/>
        <v>86.962900212951752</v>
      </c>
      <c r="K20" s="1">
        <f t="shared" si="2"/>
        <v>77.841916479521672</v>
      </c>
      <c r="L20" s="1">
        <f t="shared" si="2"/>
        <v>73.411164189468948</v>
      </c>
      <c r="M20" s="1">
        <f t="shared" si="2"/>
        <v>73.289888038730737</v>
      </c>
      <c r="N20" s="1">
        <f t="shared" si="2"/>
        <v>99.180745663137102</v>
      </c>
      <c r="O20" s="1">
        <f t="shared" si="2"/>
        <v>86.893564839908038</v>
      </c>
      <c r="P20" s="1">
        <f t="shared" si="2"/>
        <v>86.400841435394668</v>
      </c>
      <c r="Q20" s="1">
        <f t="shared" si="2"/>
        <v>80.18633249884158</v>
      </c>
      <c r="R20" s="1">
        <f t="shared" si="2"/>
        <v>76.736010527595198</v>
      </c>
      <c r="S20" s="1">
        <f t="shared" si="0"/>
        <v>100</v>
      </c>
      <c r="T20" s="1">
        <f t="shared" si="0"/>
        <v>95.523241176484035</v>
      </c>
      <c r="U20" s="1">
        <f t="shared" si="0"/>
        <v>90.277975149894147</v>
      </c>
      <c r="V20" s="1">
        <f t="shared" si="0"/>
        <v>86.45919716088342</v>
      </c>
      <c r="W20" s="1">
        <f t="shared" si="0"/>
        <v>76.402056864346306</v>
      </c>
      <c r="X20" s="1">
        <f t="shared" si="0"/>
        <v>69.658566036759481</v>
      </c>
      <c r="Y20" s="1">
        <f t="shared" si="0"/>
        <v>96.0559226049632</v>
      </c>
      <c r="Z20" s="1">
        <f t="shared" si="0"/>
        <v>98.961234788073924</v>
      </c>
      <c r="AA20" s="1">
        <f t="shared" si="0"/>
        <v>86.410025980668337</v>
      </c>
      <c r="AB20" s="1">
        <f t="shared" si="0"/>
        <v>85.353361943992283</v>
      </c>
      <c r="AC20" s="1">
        <f t="shared" si="0"/>
        <v>84.299716260567195</v>
      </c>
      <c r="AD20" s="1">
        <f t="shared" si="0"/>
        <v>84.492562361426536</v>
      </c>
      <c r="AE20" s="1">
        <f t="shared" si="0"/>
        <v>70.246380223498335</v>
      </c>
      <c r="AF20" s="1">
        <f t="shared" si="0"/>
        <v>94.677208549977706</v>
      </c>
      <c r="AG20" s="1">
        <f t="shared" si="0"/>
        <v>89.6588597197307</v>
      </c>
      <c r="AH20" s="1">
        <f t="shared" si="0"/>
        <v>87.678682116968872</v>
      </c>
      <c r="AI20" s="1">
        <f t="shared" si="0"/>
        <v>80.856359010940906</v>
      </c>
      <c r="AJ20" s="1">
        <f t="shared" si="0"/>
        <v>77.848735975364789</v>
      </c>
      <c r="AK20" s="1">
        <f t="shared" si="0"/>
        <v>45.431863235204325</v>
      </c>
      <c r="AL20" s="1">
        <f t="shared" si="0"/>
        <v>96.110187244356439</v>
      </c>
      <c r="AM20" s="1">
        <f t="shared" si="0"/>
        <v>89.133699570511865</v>
      </c>
      <c r="AN20" s="1">
        <f t="shared" si="0"/>
        <v>86.868816220672841</v>
      </c>
      <c r="AO20" s="1">
        <f t="shared" si="0"/>
        <v>81.183752098338374</v>
      </c>
      <c r="AP20" s="1">
        <f t="shared" si="0"/>
        <v>67.399388788995964</v>
      </c>
      <c r="AQ20" s="1">
        <f t="shared" si="0"/>
        <v>100</v>
      </c>
      <c r="AR20" s="1">
        <f t="shared" si="0"/>
        <v>98.544777673356108</v>
      </c>
      <c r="AS20" s="1">
        <f t="shared" si="0"/>
        <v>88.401913706966084</v>
      </c>
      <c r="AT20" s="1">
        <f t="shared" ref="AT20:BJ21" si="3">AT13/+AT$14*100</f>
        <v>86.821997811638369</v>
      </c>
      <c r="AU20" s="1">
        <f t="shared" si="3"/>
        <v>78.84501121791449</v>
      </c>
      <c r="AV20" s="1">
        <f t="shared" si="3"/>
        <v>72.228984186156993</v>
      </c>
      <c r="AW20" s="1">
        <f t="shared" si="3"/>
        <v>94.635309480280412</v>
      </c>
      <c r="AX20" s="1">
        <f t="shared" si="3"/>
        <v>99.110987911140015</v>
      </c>
      <c r="AY20" s="1">
        <f t="shared" si="3"/>
        <v>87.084540891712621</v>
      </c>
      <c r="AZ20" s="1">
        <f t="shared" si="3"/>
        <v>86.63698846821643</v>
      </c>
      <c r="BA20" s="1">
        <f t="shared" si="3"/>
        <v>80.01139504114947</v>
      </c>
      <c r="BB20" s="1">
        <f t="shared" si="3"/>
        <v>73.528007220488021</v>
      </c>
      <c r="BC20" s="1">
        <f t="shared" si="3"/>
        <v>64.566416091631268</v>
      </c>
      <c r="BD20" s="1">
        <f t="shared" si="3"/>
        <v>84.82548157941639</v>
      </c>
      <c r="BE20" s="1">
        <f t="shared" si="3"/>
        <v>86.0237936245898</v>
      </c>
      <c r="BF20" s="1">
        <f t="shared" si="3"/>
        <v>87.053696914238017</v>
      </c>
      <c r="BG20" s="1">
        <f t="shared" si="3"/>
        <v>79.257570570264633</v>
      </c>
      <c r="BH20" s="1">
        <f t="shared" si="3"/>
        <v>71.563831387253572</v>
      </c>
      <c r="BI20" s="1">
        <f t="shared" si="3"/>
        <v>100</v>
      </c>
      <c r="BJ20" s="1">
        <f t="shared" si="3"/>
        <v>82.426646006786569</v>
      </c>
    </row>
    <row r="21" spans="3:62">
      <c r="C21" s="1">
        <f t="shared" si="2"/>
        <v>100</v>
      </c>
      <c r="D21" s="1">
        <f t="shared" si="0"/>
        <v>100</v>
      </c>
      <c r="E21" s="1">
        <f t="shared" si="0"/>
        <v>100</v>
      </c>
      <c r="F21" s="1">
        <f t="shared" si="0"/>
        <v>100</v>
      </c>
      <c r="G21" s="1">
        <f t="shared" si="0"/>
        <v>100</v>
      </c>
      <c r="H21" s="1">
        <f t="shared" si="0"/>
        <v>100</v>
      </c>
      <c r="I21" s="1">
        <f t="shared" si="0"/>
        <v>100</v>
      </c>
      <c r="J21" s="1">
        <f t="shared" si="0"/>
        <v>100</v>
      </c>
      <c r="K21" s="1">
        <f t="shared" si="0"/>
        <v>100</v>
      </c>
      <c r="L21" s="1">
        <f t="shared" si="0"/>
        <v>100</v>
      </c>
      <c r="M21" s="1">
        <f t="shared" si="0"/>
        <v>100</v>
      </c>
      <c r="N21" s="1">
        <f t="shared" si="0"/>
        <v>100</v>
      </c>
      <c r="O21" s="1">
        <f t="shared" si="0"/>
        <v>100</v>
      </c>
      <c r="P21" s="1">
        <f t="shared" si="0"/>
        <v>100</v>
      </c>
      <c r="Q21" s="1">
        <f t="shared" si="0"/>
        <v>100</v>
      </c>
      <c r="R21" s="1">
        <f t="shared" si="0"/>
        <v>100</v>
      </c>
      <c r="S21" s="1">
        <f t="shared" si="0"/>
        <v>100</v>
      </c>
      <c r="T21" s="1">
        <f t="shared" si="0"/>
        <v>100</v>
      </c>
      <c r="U21" s="1">
        <f t="shared" si="0"/>
        <v>100</v>
      </c>
      <c r="V21" s="1">
        <f t="shared" si="0"/>
        <v>100</v>
      </c>
      <c r="W21" s="1">
        <f t="shared" si="0"/>
        <v>100</v>
      </c>
      <c r="X21" s="1">
        <f t="shared" si="0"/>
        <v>100</v>
      </c>
      <c r="Y21" s="1">
        <f t="shared" si="0"/>
        <v>100</v>
      </c>
      <c r="Z21" s="1">
        <f t="shared" si="0"/>
        <v>100</v>
      </c>
      <c r="AA21" s="1">
        <f t="shared" si="0"/>
        <v>100</v>
      </c>
      <c r="AB21" s="1">
        <f t="shared" si="0"/>
        <v>100</v>
      </c>
      <c r="AC21" s="1">
        <f t="shared" si="0"/>
        <v>100</v>
      </c>
      <c r="AD21" s="1">
        <f t="shared" si="0"/>
        <v>100</v>
      </c>
      <c r="AE21" s="1">
        <f t="shared" si="0"/>
        <v>100</v>
      </c>
      <c r="AF21" s="1">
        <f t="shared" si="0"/>
        <v>100</v>
      </c>
      <c r="AG21" s="1">
        <f t="shared" si="0"/>
        <v>100</v>
      </c>
      <c r="AH21" s="1">
        <f t="shared" si="0"/>
        <v>100</v>
      </c>
      <c r="AI21" s="1">
        <f t="shared" si="0"/>
        <v>100</v>
      </c>
      <c r="AJ21" s="1">
        <f t="shared" si="0"/>
        <v>100</v>
      </c>
      <c r="AK21" s="1">
        <f t="shared" si="0"/>
        <v>100</v>
      </c>
      <c r="AL21" s="1">
        <f t="shared" si="0"/>
        <v>100</v>
      </c>
      <c r="AM21" s="1">
        <f t="shared" si="0"/>
        <v>100</v>
      </c>
      <c r="AN21" s="1">
        <f t="shared" si="0"/>
        <v>100</v>
      </c>
      <c r="AO21" s="1">
        <f t="shared" si="0"/>
        <v>100</v>
      </c>
      <c r="AP21" s="1">
        <f t="shared" si="0"/>
        <v>100</v>
      </c>
      <c r="AQ21" s="1">
        <f t="shared" si="0"/>
        <v>100</v>
      </c>
      <c r="AR21" s="1">
        <f t="shared" si="0"/>
        <v>100</v>
      </c>
      <c r="AS21" s="1">
        <f t="shared" si="0"/>
        <v>100</v>
      </c>
      <c r="AT21" s="1">
        <f t="shared" si="3"/>
        <v>100</v>
      </c>
      <c r="AU21" s="1">
        <f t="shared" si="3"/>
        <v>100</v>
      </c>
      <c r="AV21" s="1">
        <f t="shared" si="3"/>
        <v>100</v>
      </c>
      <c r="AW21" s="1">
        <f t="shared" si="3"/>
        <v>100</v>
      </c>
      <c r="AX21" s="1">
        <f t="shared" si="3"/>
        <v>100</v>
      </c>
      <c r="AY21" s="1">
        <f t="shared" si="3"/>
        <v>100</v>
      </c>
      <c r="AZ21" s="1">
        <f t="shared" si="3"/>
        <v>100</v>
      </c>
      <c r="BA21" s="1">
        <f t="shared" si="3"/>
        <v>100</v>
      </c>
      <c r="BB21" s="1">
        <f t="shared" si="3"/>
        <v>100</v>
      </c>
      <c r="BC21" s="1">
        <f t="shared" si="3"/>
        <v>100</v>
      </c>
      <c r="BD21" s="1">
        <f t="shared" si="3"/>
        <v>100</v>
      </c>
      <c r="BE21" s="1">
        <f t="shared" si="3"/>
        <v>100</v>
      </c>
      <c r="BF21" s="1">
        <f t="shared" si="3"/>
        <v>100</v>
      </c>
      <c r="BG21" s="1">
        <f t="shared" si="3"/>
        <v>100</v>
      </c>
      <c r="BH21" s="1">
        <f t="shared" si="3"/>
        <v>100</v>
      </c>
      <c r="BI21" s="1">
        <f t="shared" si="3"/>
        <v>100</v>
      </c>
      <c r="BJ21" s="1">
        <f t="shared" si="3"/>
        <v>100</v>
      </c>
    </row>
    <row r="22" spans="3:62">
      <c r="E22">
        <f>E15/E16*100</f>
        <v>22.477896146107177</v>
      </c>
    </row>
    <row r="23" spans="3:62" ht="27.75" customHeight="1">
      <c r="C23" s="235" t="s">
        <v>242</v>
      </c>
      <c r="D23" s="235"/>
      <c r="E23" s="235" t="s">
        <v>243</v>
      </c>
      <c r="F23" s="235"/>
      <c r="G23" s="235" t="s">
        <v>245</v>
      </c>
      <c r="H23" s="235"/>
      <c r="I23" t="s">
        <v>249</v>
      </c>
      <c r="K23" s="235" t="s">
        <v>247</v>
      </c>
      <c r="L23" s="235"/>
    </row>
    <row r="24" spans="3:62">
      <c r="C24" t="s">
        <v>119</v>
      </c>
      <c r="D24" t="s">
        <v>120</v>
      </c>
      <c r="E24" t="s">
        <v>119</v>
      </c>
      <c r="F24" t="s">
        <v>120</v>
      </c>
      <c r="G24" t="s">
        <v>119</v>
      </c>
      <c r="H24" t="s">
        <v>120</v>
      </c>
      <c r="I24" t="s">
        <v>119</v>
      </c>
      <c r="J24" t="s">
        <v>120</v>
      </c>
      <c r="K24" t="s">
        <v>119</v>
      </c>
      <c r="L24" t="s">
        <v>120</v>
      </c>
    </row>
    <row r="25" spans="3:62">
      <c r="C25" s="1">
        <v>22.158083520478453</v>
      </c>
      <c r="D25" s="1">
        <v>26.588835810530949</v>
      </c>
      <c r="E25" s="1">
        <v>19.813667501158498</v>
      </c>
      <c r="F25" s="1">
        <v>23.26398947240482</v>
      </c>
      <c r="G25" s="1">
        <v>15.700283739432951</v>
      </c>
      <c r="H25" s="1">
        <v>15.507437638573476</v>
      </c>
      <c r="I25" s="1">
        <v>19.988604958850647</v>
      </c>
      <c r="J25" s="1">
        <v>26.47199277951195</v>
      </c>
      <c r="K25" s="1">
        <v>18.816247901661832</v>
      </c>
      <c r="L25" s="1">
        <v>32.600611211004008</v>
      </c>
    </row>
  </sheetData>
  <mergeCells count="38">
    <mergeCell ref="O17:T17"/>
    <mergeCell ref="U17:Z17"/>
    <mergeCell ref="AA17:AF17"/>
    <mergeCell ref="AG17:AL17"/>
    <mergeCell ref="C23:D23"/>
    <mergeCell ref="E23:F23"/>
    <mergeCell ref="G23:H23"/>
    <mergeCell ref="K23:L23"/>
    <mergeCell ref="C17:H17"/>
    <mergeCell ref="I17:N17"/>
    <mergeCell ref="AY9:BD9"/>
    <mergeCell ref="BE9:BJ9"/>
    <mergeCell ref="AM17:AR17"/>
    <mergeCell ref="AS17:AX17"/>
    <mergeCell ref="AY17:BD17"/>
    <mergeCell ref="BE17:BJ17"/>
    <mergeCell ref="A12:A14"/>
    <mergeCell ref="A9:B11"/>
    <mergeCell ref="C9:H9"/>
    <mergeCell ref="I9:N9"/>
    <mergeCell ref="O9:T9"/>
    <mergeCell ref="U9:Z9"/>
    <mergeCell ref="AA9:AF9"/>
    <mergeCell ref="AG1:AL1"/>
    <mergeCell ref="AM1:AR1"/>
    <mergeCell ref="AS1:AX1"/>
    <mergeCell ref="AG9:AL9"/>
    <mergeCell ref="AM9:AR9"/>
    <mergeCell ref="AS9:AX9"/>
    <mergeCell ref="AY1:BD1"/>
    <mergeCell ref="BE1:BJ1"/>
    <mergeCell ref="A4:A6"/>
    <mergeCell ref="A1:B3"/>
    <mergeCell ref="C1:H1"/>
    <mergeCell ref="I1:N1"/>
    <mergeCell ref="O1:T1"/>
    <mergeCell ref="U1:Z1"/>
    <mergeCell ref="AA1:AF1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A83FB-F7C3-42C0-997C-723517C568CD}">
  <dimension ref="A1:BK26"/>
  <sheetViews>
    <sheetView topLeftCell="A17" workbookViewId="0">
      <selection activeCell="N44" sqref="N44"/>
    </sheetView>
  </sheetViews>
  <sheetFormatPr defaultRowHeight="14.45"/>
  <sheetData>
    <row r="1" spans="1:63">
      <c r="A1" s="228" t="s">
        <v>140</v>
      </c>
      <c r="B1" s="228"/>
      <c r="C1" s="230" t="s">
        <v>230</v>
      </c>
      <c r="D1" s="223"/>
      <c r="E1" s="223"/>
      <c r="F1" s="223"/>
      <c r="G1" s="223"/>
      <c r="H1" s="223"/>
      <c r="I1" s="223" t="s">
        <v>231</v>
      </c>
      <c r="J1" s="223"/>
      <c r="K1" s="223"/>
      <c r="L1" s="223"/>
      <c r="M1" s="223"/>
      <c r="N1" s="223"/>
      <c r="O1" s="223" t="s">
        <v>232</v>
      </c>
      <c r="P1" s="223"/>
      <c r="Q1" s="223"/>
      <c r="R1" s="223"/>
      <c r="S1" s="223"/>
      <c r="T1" s="223"/>
      <c r="U1" s="223" t="s">
        <v>233</v>
      </c>
      <c r="V1" s="223"/>
      <c r="W1" s="223"/>
      <c r="X1" s="223"/>
      <c r="Y1" s="223"/>
      <c r="Z1" s="223"/>
      <c r="AA1" s="223" t="s">
        <v>234</v>
      </c>
      <c r="AB1" s="223"/>
      <c r="AC1" s="223"/>
      <c r="AD1" s="223"/>
      <c r="AE1" s="223"/>
      <c r="AF1" s="223"/>
      <c r="AG1" s="223" t="s">
        <v>235</v>
      </c>
      <c r="AH1" s="223"/>
      <c r="AI1" s="223"/>
      <c r="AJ1" s="223"/>
      <c r="AK1" s="223"/>
      <c r="AL1" s="223"/>
      <c r="AM1" s="223" t="s">
        <v>236</v>
      </c>
      <c r="AN1" s="223"/>
      <c r="AO1" s="223"/>
      <c r="AP1" s="223"/>
      <c r="AQ1" s="223"/>
      <c r="AR1" s="223"/>
      <c r="AS1" s="223" t="s">
        <v>237</v>
      </c>
      <c r="AT1" s="223"/>
      <c r="AU1" s="223"/>
      <c r="AV1" s="223"/>
      <c r="AW1" s="223"/>
      <c r="AX1" s="223"/>
      <c r="AY1" s="223" t="s">
        <v>238</v>
      </c>
      <c r="AZ1" s="223"/>
      <c r="BA1" s="223"/>
      <c r="BB1" s="223"/>
      <c r="BC1" s="223"/>
      <c r="BD1" s="223"/>
      <c r="BE1" s="223" t="s">
        <v>239</v>
      </c>
      <c r="BF1" s="223"/>
      <c r="BG1" s="223"/>
      <c r="BH1" s="223"/>
      <c r="BI1" s="223"/>
      <c r="BJ1" s="224"/>
      <c r="BK1" s="159"/>
    </row>
    <row r="2" spans="1:63" ht="24">
      <c r="A2" s="228"/>
      <c r="B2" s="228"/>
      <c r="C2" s="156" t="s">
        <v>117</v>
      </c>
      <c r="D2" s="157" t="s">
        <v>118</v>
      </c>
      <c r="E2" s="157" t="s">
        <v>119</v>
      </c>
      <c r="F2" s="157" t="s">
        <v>120</v>
      </c>
      <c r="G2" s="157" t="s">
        <v>179</v>
      </c>
      <c r="H2" s="157" t="s">
        <v>240</v>
      </c>
      <c r="I2" s="157" t="s">
        <v>117</v>
      </c>
      <c r="J2" s="157" t="s">
        <v>118</v>
      </c>
      <c r="K2" s="157" t="s">
        <v>119</v>
      </c>
      <c r="L2" s="157" t="s">
        <v>120</v>
      </c>
      <c r="M2" s="157" t="s">
        <v>179</v>
      </c>
      <c r="N2" s="157" t="s">
        <v>240</v>
      </c>
      <c r="O2" s="157" t="s">
        <v>117</v>
      </c>
      <c r="P2" s="157" t="s">
        <v>118</v>
      </c>
      <c r="Q2" s="157" t="s">
        <v>119</v>
      </c>
      <c r="R2" s="157" t="s">
        <v>120</v>
      </c>
      <c r="S2" s="157" t="s">
        <v>179</v>
      </c>
      <c r="T2" s="157" t="s">
        <v>240</v>
      </c>
      <c r="U2" s="157" t="s">
        <v>117</v>
      </c>
      <c r="V2" s="157" t="s">
        <v>118</v>
      </c>
      <c r="W2" s="157" t="s">
        <v>119</v>
      </c>
      <c r="X2" s="157" t="s">
        <v>120</v>
      </c>
      <c r="Y2" s="157" t="s">
        <v>179</v>
      </c>
      <c r="Z2" s="157" t="s">
        <v>240</v>
      </c>
      <c r="AA2" s="157" t="s">
        <v>117</v>
      </c>
      <c r="AB2" s="157" t="s">
        <v>118</v>
      </c>
      <c r="AC2" s="157" t="s">
        <v>119</v>
      </c>
      <c r="AD2" s="157" t="s">
        <v>120</v>
      </c>
      <c r="AE2" s="157" t="s">
        <v>179</v>
      </c>
      <c r="AF2" s="157" t="s">
        <v>240</v>
      </c>
      <c r="AG2" s="157" t="s">
        <v>117</v>
      </c>
      <c r="AH2" s="157" t="s">
        <v>118</v>
      </c>
      <c r="AI2" s="157" t="s">
        <v>119</v>
      </c>
      <c r="AJ2" s="157" t="s">
        <v>120</v>
      </c>
      <c r="AK2" s="157" t="s">
        <v>179</v>
      </c>
      <c r="AL2" s="157" t="s">
        <v>240</v>
      </c>
      <c r="AM2" s="157" t="s">
        <v>117</v>
      </c>
      <c r="AN2" s="157" t="s">
        <v>118</v>
      </c>
      <c r="AO2" s="157" t="s">
        <v>119</v>
      </c>
      <c r="AP2" s="157" t="s">
        <v>120</v>
      </c>
      <c r="AQ2" s="157" t="s">
        <v>179</v>
      </c>
      <c r="AR2" s="157" t="s">
        <v>240</v>
      </c>
      <c r="AS2" s="157" t="s">
        <v>117</v>
      </c>
      <c r="AT2" s="157" t="s">
        <v>118</v>
      </c>
      <c r="AU2" s="157" t="s">
        <v>119</v>
      </c>
      <c r="AV2" s="157" t="s">
        <v>120</v>
      </c>
      <c r="AW2" s="157" t="s">
        <v>179</v>
      </c>
      <c r="AX2" s="157" t="s">
        <v>240</v>
      </c>
      <c r="AY2" s="157" t="s">
        <v>117</v>
      </c>
      <c r="AZ2" s="157" t="s">
        <v>118</v>
      </c>
      <c r="BA2" s="157" t="s">
        <v>119</v>
      </c>
      <c r="BB2" s="157" t="s">
        <v>120</v>
      </c>
      <c r="BC2" s="157" t="s">
        <v>179</v>
      </c>
      <c r="BD2" s="157" t="s">
        <v>240</v>
      </c>
      <c r="BE2" s="157" t="s">
        <v>117</v>
      </c>
      <c r="BF2" s="157" t="s">
        <v>118</v>
      </c>
      <c r="BG2" s="157" t="s">
        <v>119</v>
      </c>
      <c r="BH2" s="157" t="s">
        <v>120</v>
      </c>
      <c r="BI2" s="157" t="s">
        <v>179</v>
      </c>
      <c r="BJ2" s="158" t="s">
        <v>240</v>
      </c>
      <c r="BK2" s="159"/>
    </row>
    <row r="3" spans="1:63">
      <c r="A3" s="229"/>
      <c r="B3" s="229"/>
      <c r="C3" s="160" t="s">
        <v>141</v>
      </c>
      <c r="D3" s="161" t="s">
        <v>141</v>
      </c>
      <c r="E3" s="161" t="s">
        <v>141</v>
      </c>
      <c r="F3" s="161" t="s">
        <v>141</v>
      </c>
      <c r="G3" s="161" t="s">
        <v>141</v>
      </c>
      <c r="H3" s="161" t="s">
        <v>141</v>
      </c>
      <c r="I3" s="161" t="s">
        <v>141</v>
      </c>
      <c r="J3" s="161" t="s">
        <v>141</v>
      </c>
      <c r="K3" s="161" t="s">
        <v>141</v>
      </c>
      <c r="L3" s="161" t="s">
        <v>141</v>
      </c>
      <c r="M3" s="161" t="s">
        <v>141</v>
      </c>
      <c r="N3" s="161" t="s">
        <v>141</v>
      </c>
      <c r="O3" s="161" t="s">
        <v>141</v>
      </c>
      <c r="P3" s="161" t="s">
        <v>141</v>
      </c>
      <c r="Q3" s="161" t="s">
        <v>141</v>
      </c>
      <c r="R3" s="161" t="s">
        <v>141</v>
      </c>
      <c r="S3" s="161" t="s">
        <v>141</v>
      </c>
      <c r="T3" s="161" t="s">
        <v>141</v>
      </c>
      <c r="U3" s="161" t="s">
        <v>141</v>
      </c>
      <c r="V3" s="161" t="s">
        <v>141</v>
      </c>
      <c r="W3" s="161" t="s">
        <v>141</v>
      </c>
      <c r="X3" s="161" t="s">
        <v>141</v>
      </c>
      <c r="Y3" s="161" t="s">
        <v>141</v>
      </c>
      <c r="Z3" s="161" t="s">
        <v>141</v>
      </c>
      <c r="AA3" s="161" t="s">
        <v>141</v>
      </c>
      <c r="AB3" s="161" t="s">
        <v>141</v>
      </c>
      <c r="AC3" s="161" t="s">
        <v>141</v>
      </c>
      <c r="AD3" s="161" t="s">
        <v>141</v>
      </c>
      <c r="AE3" s="161" t="s">
        <v>141</v>
      </c>
      <c r="AF3" s="161" t="s">
        <v>141</v>
      </c>
      <c r="AG3" s="161" t="s">
        <v>141</v>
      </c>
      <c r="AH3" s="161" t="s">
        <v>141</v>
      </c>
      <c r="AI3" s="161" t="s">
        <v>141</v>
      </c>
      <c r="AJ3" s="161" t="s">
        <v>141</v>
      </c>
      <c r="AK3" s="161" t="s">
        <v>141</v>
      </c>
      <c r="AL3" s="161" t="s">
        <v>141</v>
      </c>
      <c r="AM3" s="161" t="s">
        <v>141</v>
      </c>
      <c r="AN3" s="161" t="s">
        <v>141</v>
      </c>
      <c r="AO3" s="161" t="s">
        <v>141</v>
      </c>
      <c r="AP3" s="161" t="s">
        <v>141</v>
      </c>
      <c r="AQ3" s="161" t="s">
        <v>141</v>
      </c>
      <c r="AR3" s="161" t="s">
        <v>141</v>
      </c>
      <c r="AS3" s="161" t="s">
        <v>141</v>
      </c>
      <c r="AT3" s="161" t="s">
        <v>141</v>
      </c>
      <c r="AU3" s="161" t="s">
        <v>141</v>
      </c>
      <c r="AV3" s="161" t="s">
        <v>141</v>
      </c>
      <c r="AW3" s="161" t="s">
        <v>141</v>
      </c>
      <c r="AX3" s="161" t="s">
        <v>141</v>
      </c>
      <c r="AY3" s="161" t="s">
        <v>141</v>
      </c>
      <c r="AZ3" s="161" t="s">
        <v>141</v>
      </c>
      <c r="BA3" s="161" t="s">
        <v>141</v>
      </c>
      <c r="BB3" s="161" t="s">
        <v>141</v>
      </c>
      <c r="BC3" s="161" t="s">
        <v>141</v>
      </c>
      <c r="BD3" s="161" t="s">
        <v>141</v>
      </c>
      <c r="BE3" s="161" t="s">
        <v>141</v>
      </c>
      <c r="BF3" s="161" t="s">
        <v>141</v>
      </c>
      <c r="BG3" s="161" t="s">
        <v>141</v>
      </c>
      <c r="BH3" s="161" t="s">
        <v>141</v>
      </c>
      <c r="BI3" s="161" t="s">
        <v>141</v>
      </c>
      <c r="BJ3" s="162" t="s">
        <v>141</v>
      </c>
      <c r="BK3" s="159"/>
    </row>
    <row r="4" spans="1:63">
      <c r="A4" s="225" t="s">
        <v>188</v>
      </c>
      <c r="B4" s="163" t="s">
        <v>147</v>
      </c>
      <c r="C4" s="164">
        <v>645</v>
      </c>
      <c r="D4" s="165">
        <v>1841</v>
      </c>
      <c r="E4" s="165">
        <v>317</v>
      </c>
      <c r="F4" s="165">
        <v>42</v>
      </c>
      <c r="G4" s="165">
        <v>0</v>
      </c>
      <c r="H4" s="165">
        <v>16</v>
      </c>
      <c r="I4" s="165">
        <v>373</v>
      </c>
      <c r="J4" s="165">
        <v>1825</v>
      </c>
      <c r="K4" s="165">
        <v>592</v>
      </c>
      <c r="L4" s="165">
        <v>69</v>
      </c>
      <c r="M4" s="165">
        <v>1</v>
      </c>
      <c r="N4" s="165">
        <v>1</v>
      </c>
      <c r="O4" s="165">
        <v>536</v>
      </c>
      <c r="P4" s="165">
        <v>1837</v>
      </c>
      <c r="Q4" s="165">
        <v>423</v>
      </c>
      <c r="R4" s="165">
        <v>60</v>
      </c>
      <c r="S4" s="165">
        <v>0</v>
      </c>
      <c r="T4" s="165">
        <v>5</v>
      </c>
      <c r="U4" s="165">
        <v>433</v>
      </c>
      <c r="V4" s="165">
        <v>1753</v>
      </c>
      <c r="W4" s="165">
        <v>602</v>
      </c>
      <c r="X4" s="165">
        <v>70</v>
      </c>
      <c r="Y4" s="165">
        <v>1</v>
      </c>
      <c r="Z4" s="165">
        <v>2</v>
      </c>
      <c r="AA4" s="165">
        <v>632</v>
      </c>
      <c r="AB4" s="165">
        <v>1697</v>
      </c>
      <c r="AC4" s="165">
        <v>407</v>
      </c>
      <c r="AD4" s="165">
        <v>111</v>
      </c>
      <c r="AE4" s="165">
        <v>7</v>
      </c>
      <c r="AF4" s="165">
        <v>7</v>
      </c>
      <c r="AG4" s="165">
        <v>383</v>
      </c>
      <c r="AH4" s="165">
        <v>1323</v>
      </c>
      <c r="AI4" s="165">
        <v>829</v>
      </c>
      <c r="AJ4" s="165">
        <v>304</v>
      </c>
      <c r="AK4" s="165">
        <v>6</v>
      </c>
      <c r="AL4" s="165">
        <v>16</v>
      </c>
      <c r="AM4" s="165">
        <v>424</v>
      </c>
      <c r="AN4" s="165">
        <v>1730</v>
      </c>
      <c r="AO4" s="165">
        <v>610</v>
      </c>
      <c r="AP4" s="165">
        <v>96</v>
      </c>
      <c r="AQ4" s="165">
        <v>0</v>
      </c>
      <c r="AR4" s="165">
        <v>1</v>
      </c>
      <c r="AS4" s="165">
        <v>421</v>
      </c>
      <c r="AT4" s="165">
        <v>1722</v>
      </c>
      <c r="AU4" s="165">
        <v>624</v>
      </c>
      <c r="AV4" s="165">
        <v>91</v>
      </c>
      <c r="AW4" s="165">
        <v>1</v>
      </c>
      <c r="AX4" s="165">
        <v>2</v>
      </c>
      <c r="AY4" s="165">
        <v>622</v>
      </c>
      <c r="AZ4" s="165">
        <v>1782</v>
      </c>
      <c r="BA4" s="165">
        <v>361</v>
      </c>
      <c r="BB4" s="165">
        <v>93</v>
      </c>
      <c r="BC4" s="165">
        <v>1</v>
      </c>
      <c r="BD4" s="165">
        <v>2</v>
      </c>
      <c r="BE4" s="165">
        <v>453</v>
      </c>
      <c r="BF4" s="165">
        <v>1808</v>
      </c>
      <c r="BG4" s="165">
        <v>545</v>
      </c>
      <c r="BH4" s="165">
        <v>53</v>
      </c>
      <c r="BI4" s="165">
        <v>0</v>
      </c>
      <c r="BJ4" s="166">
        <v>2</v>
      </c>
      <c r="BK4" s="159"/>
    </row>
    <row r="5" spans="1:63">
      <c r="A5" s="226"/>
      <c r="B5" s="167" t="s">
        <v>145</v>
      </c>
      <c r="C5" s="168">
        <v>3717</v>
      </c>
      <c r="D5" s="169">
        <v>9922</v>
      </c>
      <c r="E5" s="169">
        <v>1046</v>
      </c>
      <c r="F5" s="169">
        <v>111</v>
      </c>
      <c r="G5" s="169">
        <v>3</v>
      </c>
      <c r="H5" s="169">
        <v>160</v>
      </c>
      <c r="I5" s="169">
        <v>2664</v>
      </c>
      <c r="J5" s="169">
        <v>10295</v>
      </c>
      <c r="K5" s="169">
        <v>1760</v>
      </c>
      <c r="L5" s="169">
        <v>207</v>
      </c>
      <c r="M5" s="169">
        <v>4</v>
      </c>
      <c r="N5" s="169">
        <v>29</v>
      </c>
      <c r="O5" s="169">
        <v>3013</v>
      </c>
      <c r="P5" s="169">
        <v>9954</v>
      </c>
      <c r="Q5" s="169">
        <v>1740</v>
      </c>
      <c r="R5" s="169">
        <v>181</v>
      </c>
      <c r="S5" s="169">
        <v>3</v>
      </c>
      <c r="T5" s="169">
        <v>68</v>
      </c>
      <c r="U5" s="169">
        <v>3170</v>
      </c>
      <c r="V5" s="169">
        <v>10004</v>
      </c>
      <c r="W5" s="169">
        <v>1551</v>
      </c>
      <c r="X5" s="169">
        <v>191</v>
      </c>
      <c r="Y5" s="169">
        <v>9</v>
      </c>
      <c r="Z5" s="169">
        <v>34</v>
      </c>
      <c r="AA5" s="169">
        <v>3407</v>
      </c>
      <c r="AB5" s="169">
        <v>8549</v>
      </c>
      <c r="AC5" s="169">
        <v>2097</v>
      </c>
      <c r="AD5" s="169">
        <v>787</v>
      </c>
      <c r="AE5" s="169">
        <v>25</v>
      </c>
      <c r="AF5" s="169">
        <v>94</v>
      </c>
      <c r="AG5" s="169">
        <v>2736</v>
      </c>
      <c r="AH5" s="169">
        <v>7978</v>
      </c>
      <c r="AI5" s="169">
        <v>2956</v>
      </c>
      <c r="AJ5" s="169">
        <v>1120</v>
      </c>
      <c r="AK5" s="169">
        <v>11</v>
      </c>
      <c r="AL5" s="169">
        <v>158</v>
      </c>
      <c r="AM5" s="169">
        <v>2858</v>
      </c>
      <c r="AN5" s="169">
        <v>9403</v>
      </c>
      <c r="AO5" s="169">
        <v>2333</v>
      </c>
      <c r="AP5" s="169">
        <v>329</v>
      </c>
      <c r="AQ5" s="169">
        <v>6</v>
      </c>
      <c r="AR5" s="169">
        <v>30</v>
      </c>
      <c r="AS5" s="169">
        <v>2907</v>
      </c>
      <c r="AT5" s="169">
        <v>9802</v>
      </c>
      <c r="AU5" s="169">
        <v>1903</v>
      </c>
      <c r="AV5" s="169">
        <v>283</v>
      </c>
      <c r="AW5" s="169">
        <v>12</v>
      </c>
      <c r="AX5" s="169">
        <v>52</v>
      </c>
      <c r="AY5" s="169">
        <v>3515</v>
      </c>
      <c r="AZ5" s="169">
        <v>9737</v>
      </c>
      <c r="BA5" s="169">
        <v>1375</v>
      </c>
      <c r="BB5" s="169">
        <v>304</v>
      </c>
      <c r="BC5" s="169">
        <v>4</v>
      </c>
      <c r="BD5" s="169">
        <v>24</v>
      </c>
      <c r="BE5" s="169">
        <v>2726</v>
      </c>
      <c r="BF5" s="169">
        <v>10245</v>
      </c>
      <c r="BG5" s="169">
        <v>1803</v>
      </c>
      <c r="BH5" s="169">
        <v>159</v>
      </c>
      <c r="BI5" s="169">
        <v>4</v>
      </c>
      <c r="BJ5" s="170">
        <v>22</v>
      </c>
      <c r="BK5" s="159"/>
    </row>
    <row r="6" spans="1:63">
      <c r="A6" s="227"/>
      <c r="B6" s="171" t="s">
        <v>106</v>
      </c>
      <c r="C6" s="172">
        <v>4362</v>
      </c>
      <c r="D6" s="173">
        <v>11763</v>
      </c>
      <c r="E6" s="173">
        <v>1363</v>
      </c>
      <c r="F6" s="173">
        <v>153</v>
      </c>
      <c r="G6" s="173">
        <v>3</v>
      </c>
      <c r="H6" s="173">
        <v>176</v>
      </c>
      <c r="I6" s="173">
        <v>3037</v>
      </c>
      <c r="J6" s="173">
        <v>12120</v>
      </c>
      <c r="K6" s="173">
        <v>2352</v>
      </c>
      <c r="L6" s="173">
        <v>276</v>
      </c>
      <c r="M6" s="173">
        <v>5</v>
      </c>
      <c r="N6" s="173">
        <v>30</v>
      </c>
      <c r="O6" s="173">
        <v>3549</v>
      </c>
      <c r="P6" s="173">
        <v>11791</v>
      </c>
      <c r="Q6" s="173">
        <v>2163</v>
      </c>
      <c r="R6" s="173">
        <v>241</v>
      </c>
      <c r="S6" s="173">
        <v>3</v>
      </c>
      <c r="T6" s="173">
        <v>73</v>
      </c>
      <c r="U6" s="173">
        <v>3603</v>
      </c>
      <c r="V6" s="173">
        <v>11757</v>
      </c>
      <c r="W6" s="173">
        <v>2153</v>
      </c>
      <c r="X6" s="173">
        <v>261</v>
      </c>
      <c r="Y6" s="173">
        <v>10</v>
      </c>
      <c r="Z6" s="173">
        <v>36</v>
      </c>
      <c r="AA6" s="173">
        <v>4039</v>
      </c>
      <c r="AB6" s="173">
        <v>10246</v>
      </c>
      <c r="AC6" s="173">
        <v>2504</v>
      </c>
      <c r="AD6" s="173">
        <v>898</v>
      </c>
      <c r="AE6" s="173">
        <v>32</v>
      </c>
      <c r="AF6" s="173">
        <v>101</v>
      </c>
      <c r="AG6" s="173">
        <v>3119</v>
      </c>
      <c r="AH6" s="173">
        <v>9301</v>
      </c>
      <c r="AI6" s="173">
        <v>3785</v>
      </c>
      <c r="AJ6" s="173">
        <v>1424</v>
      </c>
      <c r="AK6" s="173">
        <v>17</v>
      </c>
      <c r="AL6" s="173">
        <v>174</v>
      </c>
      <c r="AM6" s="173">
        <v>3282</v>
      </c>
      <c r="AN6" s="173">
        <v>11133</v>
      </c>
      <c r="AO6" s="173">
        <v>2943</v>
      </c>
      <c r="AP6" s="173">
        <v>425</v>
      </c>
      <c r="AQ6" s="173">
        <v>6</v>
      </c>
      <c r="AR6" s="173">
        <v>31</v>
      </c>
      <c r="AS6" s="173">
        <v>3328</v>
      </c>
      <c r="AT6" s="173">
        <v>11524</v>
      </c>
      <c r="AU6" s="173">
        <v>2527</v>
      </c>
      <c r="AV6" s="173">
        <v>374</v>
      </c>
      <c r="AW6" s="173">
        <v>13</v>
      </c>
      <c r="AX6" s="173">
        <v>54</v>
      </c>
      <c r="AY6" s="173">
        <v>4137</v>
      </c>
      <c r="AZ6" s="173">
        <v>11519</v>
      </c>
      <c r="BA6" s="173">
        <v>1736</v>
      </c>
      <c r="BB6" s="173">
        <v>397</v>
      </c>
      <c r="BC6" s="173">
        <v>5</v>
      </c>
      <c r="BD6" s="173">
        <v>26</v>
      </c>
      <c r="BE6" s="173">
        <v>3179</v>
      </c>
      <c r="BF6" s="173">
        <v>12053</v>
      </c>
      <c r="BG6" s="173">
        <v>2348</v>
      </c>
      <c r="BH6" s="173">
        <v>212</v>
      </c>
      <c r="BI6" s="173">
        <v>4</v>
      </c>
      <c r="BJ6" s="174">
        <v>24</v>
      </c>
      <c r="BK6" s="159"/>
    </row>
    <row r="9" spans="1:63">
      <c r="A9" s="231" t="s">
        <v>183</v>
      </c>
      <c r="B9" s="231"/>
      <c r="C9" s="230" t="s">
        <v>230</v>
      </c>
      <c r="D9" s="223"/>
      <c r="E9" s="223"/>
      <c r="F9" s="223"/>
      <c r="G9" s="223"/>
      <c r="H9" s="223"/>
      <c r="I9" s="223" t="s">
        <v>231</v>
      </c>
      <c r="J9" s="223"/>
      <c r="K9" s="223"/>
      <c r="L9" s="223"/>
      <c r="M9" s="223"/>
      <c r="N9" s="223"/>
      <c r="O9" s="223" t="s">
        <v>232</v>
      </c>
      <c r="P9" s="223"/>
      <c r="Q9" s="223"/>
      <c r="R9" s="223"/>
      <c r="S9" s="223"/>
      <c r="T9" s="223"/>
      <c r="U9" s="223" t="s">
        <v>233</v>
      </c>
      <c r="V9" s="223"/>
      <c r="W9" s="223"/>
      <c r="X9" s="223"/>
      <c r="Y9" s="223"/>
      <c r="Z9" s="223"/>
      <c r="AA9" s="223" t="s">
        <v>234</v>
      </c>
      <c r="AB9" s="223"/>
      <c r="AC9" s="223"/>
      <c r="AD9" s="223"/>
      <c r="AE9" s="223"/>
      <c r="AF9" s="223"/>
      <c r="AG9" s="223" t="s">
        <v>235</v>
      </c>
      <c r="AH9" s="223"/>
      <c r="AI9" s="223"/>
      <c r="AJ9" s="223"/>
      <c r="AK9" s="223"/>
      <c r="AL9" s="223"/>
      <c r="AM9" s="223" t="s">
        <v>236</v>
      </c>
      <c r="AN9" s="223"/>
      <c r="AO9" s="223"/>
      <c r="AP9" s="223"/>
      <c r="AQ9" s="223"/>
      <c r="AR9" s="223"/>
      <c r="AS9" s="223" t="s">
        <v>237</v>
      </c>
      <c r="AT9" s="223"/>
      <c r="AU9" s="223"/>
      <c r="AV9" s="223"/>
      <c r="AW9" s="223"/>
      <c r="AX9" s="223"/>
      <c r="AY9" s="223" t="s">
        <v>238</v>
      </c>
      <c r="AZ9" s="223"/>
      <c r="BA9" s="223"/>
      <c r="BB9" s="223"/>
      <c r="BC9" s="223"/>
      <c r="BD9" s="223"/>
      <c r="BE9" s="223" t="s">
        <v>239</v>
      </c>
      <c r="BF9" s="223"/>
      <c r="BG9" s="223"/>
      <c r="BH9" s="223"/>
      <c r="BI9" s="223"/>
      <c r="BJ9" s="224"/>
      <c r="BK9" s="159"/>
    </row>
    <row r="10" spans="1:63" ht="24">
      <c r="A10" s="231"/>
      <c r="B10" s="231"/>
      <c r="C10" s="156" t="s">
        <v>117</v>
      </c>
      <c r="D10" s="157" t="s">
        <v>118</v>
      </c>
      <c r="E10" s="157" t="s">
        <v>119</v>
      </c>
      <c r="F10" s="157" t="s">
        <v>120</v>
      </c>
      <c r="G10" s="157" t="s">
        <v>179</v>
      </c>
      <c r="H10" s="157" t="s">
        <v>240</v>
      </c>
      <c r="I10" s="157" t="s">
        <v>117</v>
      </c>
      <c r="J10" s="157" t="s">
        <v>118</v>
      </c>
      <c r="K10" s="157" t="s">
        <v>119</v>
      </c>
      <c r="L10" s="157" t="s">
        <v>120</v>
      </c>
      <c r="M10" s="157" t="s">
        <v>179</v>
      </c>
      <c r="N10" s="157" t="s">
        <v>240</v>
      </c>
      <c r="O10" s="157" t="s">
        <v>117</v>
      </c>
      <c r="P10" s="157" t="s">
        <v>118</v>
      </c>
      <c r="Q10" s="157" t="s">
        <v>119</v>
      </c>
      <c r="R10" s="157" t="s">
        <v>120</v>
      </c>
      <c r="S10" s="157" t="s">
        <v>179</v>
      </c>
      <c r="T10" s="157" t="s">
        <v>240</v>
      </c>
      <c r="U10" s="157" t="s">
        <v>117</v>
      </c>
      <c r="V10" s="157" t="s">
        <v>118</v>
      </c>
      <c r="W10" s="157" t="s">
        <v>119</v>
      </c>
      <c r="X10" s="157" t="s">
        <v>120</v>
      </c>
      <c r="Y10" s="157" t="s">
        <v>179</v>
      </c>
      <c r="Z10" s="157" t="s">
        <v>240</v>
      </c>
      <c r="AA10" s="157" t="s">
        <v>117</v>
      </c>
      <c r="AB10" s="157" t="s">
        <v>118</v>
      </c>
      <c r="AC10" s="157" t="s">
        <v>119</v>
      </c>
      <c r="AD10" s="157" t="s">
        <v>120</v>
      </c>
      <c r="AE10" s="157" t="s">
        <v>179</v>
      </c>
      <c r="AF10" s="157" t="s">
        <v>240</v>
      </c>
      <c r="AG10" s="157" t="s">
        <v>117</v>
      </c>
      <c r="AH10" s="157" t="s">
        <v>118</v>
      </c>
      <c r="AI10" s="157" t="s">
        <v>119</v>
      </c>
      <c r="AJ10" s="157" t="s">
        <v>120</v>
      </c>
      <c r="AK10" s="157" t="s">
        <v>179</v>
      </c>
      <c r="AL10" s="157" t="s">
        <v>240</v>
      </c>
      <c r="AM10" s="157" t="s">
        <v>117</v>
      </c>
      <c r="AN10" s="157" t="s">
        <v>118</v>
      </c>
      <c r="AO10" s="157" t="s">
        <v>119</v>
      </c>
      <c r="AP10" s="157" t="s">
        <v>120</v>
      </c>
      <c r="AQ10" s="157" t="s">
        <v>179</v>
      </c>
      <c r="AR10" s="157" t="s">
        <v>240</v>
      </c>
      <c r="AS10" s="157" t="s">
        <v>117</v>
      </c>
      <c r="AT10" s="157" t="s">
        <v>118</v>
      </c>
      <c r="AU10" s="157" t="s">
        <v>119</v>
      </c>
      <c r="AV10" s="157" t="s">
        <v>120</v>
      </c>
      <c r="AW10" s="157" t="s">
        <v>179</v>
      </c>
      <c r="AX10" s="157" t="s">
        <v>240</v>
      </c>
      <c r="AY10" s="157" t="s">
        <v>117</v>
      </c>
      <c r="AZ10" s="157" t="s">
        <v>118</v>
      </c>
      <c r="BA10" s="157" t="s">
        <v>119</v>
      </c>
      <c r="BB10" s="157" t="s">
        <v>120</v>
      </c>
      <c r="BC10" s="157" t="s">
        <v>179</v>
      </c>
      <c r="BD10" s="157" t="s">
        <v>240</v>
      </c>
      <c r="BE10" s="157" t="s">
        <v>117</v>
      </c>
      <c r="BF10" s="157" t="s">
        <v>118</v>
      </c>
      <c r="BG10" s="157" t="s">
        <v>119</v>
      </c>
      <c r="BH10" s="157" t="s">
        <v>120</v>
      </c>
      <c r="BI10" s="157" t="s">
        <v>179</v>
      </c>
      <c r="BJ10" s="158" t="s">
        <v>240</v>
      </c>
      <c r="BK10" s="159"/>
    </row>
    <row r="11" spans="1:63">
      <c r="A11" s="232"/>
      <c r="B11" s="232"/>
      <c r="C11" s="160" t="s">
        <v>141</v>
      </c>
      <c r="D11" s="161" t="s">
        <v>141</v>
      </c>
      <c r="E11" s="161" t="s">
        <v>141</v>
      </c>
      <c r="F11" s="161" t="s">
        <v>141</v>
      </c>
      <c r="G11" s="161" t="s">
        <v>141</v>
      </c>
      <c r="H11" s="161" t="s">
        <v>141</v>
      </c>
      <c r="I11" s="161" t="s">
        <v>141</v>
      </c>
      <c r="J11" s="161" t="s">
        <v>141</v>
      </c>
      <c r="K11" s="161" t="s">
        <v>141</v>
      </c>
      <c r="L11" s="161" t="s">
        <v>141</v>
      </c>
      <c r="M11" s="161" t="s">
        <v>141</v>
      </c>
      <c r="N11" s="161" t="s">
        <v>141</v>
      </c>
      <c r="O11" s="161" t="s">
        <v>141</v>
      </c>
      <c r="P11" s="161" t="s">
        <v>141</v>
      </c>
      <c r="Q11" s="161" t="s">
        <v>141</v>
      </c>
      <c r="R11" s="161" t="s">
        <v>141</v>
      </c>
      <c r="S11" s="161" t="s">
        <v>141</v>
      </c>
      <c r="T11" s="161" t="s">
        <v>141</v>
      </c>
      <c r="U11" s="161" t="s">
        <v>141</v>
      </c>
      <c r="V11" s="161" t="s">
        <v>141</v>
      </c>
      <c r="W11" s="161" t="s">
        <v>141</v>
      </c>
      <c r="X11" s="161" t="s">
        <v>141</v>
      </c>
      <c r="Y11" s="161" t="s">
        <v>141</v>
      </c>
      <c r="Z11" s="161" t="s">
        <v>141</v>
      </c>
      <c r="AA11" s="161" t="s">
        <v>141</v>
      </c>
      <c r="AB11" s="161" t="s">
        <v>141</v>
      </c>
      <c r="AC11" s="161" t="s">
        <v>141</v>
      </c>
      <c r="AD11" s="161" t="s">
        <v>141</v>
      </c>
      <c r="AE11" s="161" t="s">
        <v>141</v>
      </c>
      <c r="AF11" s="161" t="s">
        <v>141</v>
      </c>
      <c r="AG11" s="161" t="s">
        <v>141</v>
      </c>
      <c r="AH11" s="161" t="s">
        <v>141</v>
      </c>
      <c r="AI11" s="161" t="s">
        <v>141</v>
      </c>
      <c r="AJ11" s="161" t="s">
        <v>141</v>
      </c>
      <c r="AK11" s="161" t="s">
        <v>141</v>
      </c>
      <c r="AL11" s="161" t="s">
        <v>141</v>
      </c>
      <c r="AM11" s="161" t="s">
        <v>141</v>
      </c>
      <c r="AN11" s="161" t="s">
        <v>141</v>
      </c>
      <c r="AO11" s="161" t="s">
        <v>141</v>
      </c>
      <c r="AP11" s="161" t="s">
        <v>141</v>
      </c>
      <c r="AQ11" s="161" t="s">
        <v>141</v>
      </c>
      <c r="AR11" s="161" t="s">
        <v>141</v>
      </c>
      <c r="AS11" s="161" t="s">
        <v>141</v>
      </c>
      <c r="AT11" s="161" t="s">
        <v>141</v>
      </c>
      <c r="AU11" s="161" t="s">
        <v>141</v>
      </c>
      <c r="AV11" s="161" t="s">
        <v>141</v>
      </c>
      <c r="AW11" s="161" t="s">
        <v>141</v>
      </c>
      <c r="AX11" s="161" t="s">
        <v>141</v>
      </c>
      <c r="AY11" s="161" t="s">
        <v>141</v>
      </c>
      <c r="AZ11" s="161" t="s">
        <v>141</v>
      </c>
      <c r="BA11" s="161" t="s">
        <v>141</v>
      </c>
      <c r="BB11" s="161" t="s">
        <v>141</v>
      </c>
      <c r="BC11" s="161" t="s">
        <v>141</v>
      </c>
      <c r="BD11" s="161" t="s">
        <v>141</v>
      </c>
      <c r="BE11" s="161" t="s">
        <v>141</v>
      </c>
      <c r="BF11" s="161" t="s">
        <v>141</v>
      </c>
      <c r="BG11" s="161" t="s">
        <v>141</v>
      </c>
      <c r="BH11" s="161" t="s">
        <v>141</v>
      </c>
      <c r="BI11" s="161" t="s">
        <v>141</v>
      </c>
      <c r="BJ11" s="162" t="s">
        <v>141</v>
      </c>
      <c r="BK11" s="159"/>
    </row>
    <row r="12" spans="1:63">
      <c r="A12" s="225" t="s">
        <v>188</v>
      </c>
      <c r="B12" s="163" t="s">
        <v>147</v>
      </c>
      <c r="C12" s="164">
        <v>695045.97696087358</v>
      </c>
      <c r="D12" s="165">
        <v>2046281.4852478199</v>
      </c>
      <c r="E12" s="165">
        <v>482301.76806896302</v>
      </c>
      <c r="F12" s="165">
        <v>98241.565803373989</v>
      </c>
      <c r="G12" s="165">
        <v>0</v>
      </c>
      <c r="H12" s="165">
        <v>23362.800904544092</v>
      </c>
      <c r="I12" s="165">
        <v>438809.51697873755</v>
      </c>
      <c r="J12" s="165">
        <v>1926155.4452888274</v>
      </c>
      <c r="K12" s="165">
        <v>824221.11606524442</v>
      </c>
      <c r="L12" s="165">
        <v>154719.19219427952</v>
      </c>
      <c r="M12" s="165">
        <v>918.01885295688953</v>
      </c>
      <c r="N12" s="165">
        <v>410.30760552870703</v>
      </c>
      <c r="O12" s="165">
        <v>526677.86034000246</v>
      </c>
      <c r="P12" s="165">
        <v>2009225.5964602097</v>
      </c>
      <c r="Q12" s="165">
        <v>671102.68764160573</v>
      </c>
      <c r="R12" s="165">
        <v>130598.66047908846</v>
      </c>
      <c r="S12" s="165">
        <v>0</v>
      </c>
      <c r="T12" s="165">
        <v>7628.7920646690818</v>
      </c>
      <c r="U12" s="165">
        <v>421387.45205310499</v>
      </c>
      <c r="V12" s="165">
        <v>1990327.6237401979</v>
      </c>
      <c r="W12" s="165">
        <v>769488.55367632792</v>
      </c>
      <c r="X12" s="165">
        <v>162914.63623195462</v>
      </c>
      <c r="Y12" s="165">
        <v>319.99082155323998</v>
      </c>
      <c r="Z12" s="165">
        <v>795.34046243808598</v>
      </c>
      <c r="AA12" s="165">
        <v>620927.14006453194</v>
      </c>
      <c r="AB12" s="165">
        <v>1894082.4428463487</v>
      </c>
      <c r="AC12" s="165">
        <v>558287.42898697278</v>
      </c>
      <c r="AD12" s="165">
        <v>256454.58420795342</v>
      </c>
      <c r="AE12" s="165">
        <v>5564.6788835688221</v>
      </c>
      <c r="AF12" s="165">
        <v>9917.3219961985451</v>
      </c>
      <c r="AG12" s="165">
        <v>358914.15144792112</v>
      </c>
      <c r="AH12" s="165">
        <v>1389797.4674039029</v>
      </c>
      <c r="AI12" s="165">
        <v>996259.92360601714</v>
      </c>
      <c r="AJ12" s="165">
        <v>579586.2742854259</v>
      </c>
      <c r="AK12" s="165">
        <v>7831.0290869748769</v>
      </c>
      <c r="AL12" s="165">
        <v>12844.751155335965</v>
      </c>
      <c r="AM12" s="165">
        <v>388563.21628446825</v>
      </c>
      <c r="AN12" s="165">
        <v>1827282.2759809177</v>
      </c>
      <c r="AO12" s="165">
        <v>845127.03049207025</v>
      </c>
      <c r="AP12" s="165">
        <v>283419.65718899237</v>
      </c>
      <c r="AQ12" s="165">
        <v>0</v>
      </c>
      <c r="AR12" s="165">
        <v>841.4170391288103</v>
      </c>
      <c r="AS12" s="165">
        <v>467603.47434599855</v>
      </c>
      <c r="AT12" s="165">
        <v>1868717.3504119024</v>
      </c>
      <c r="AU12" s="165">
        <v>793423.90151925932</v>
      </c>
      <c r="AV12" s="165">
        <v>213185.25276518194</v>
      </c>
      <c r="AW12" s="165">
        <v>789.26899583123645</v>
      </c>
      <c r="AX12" s="165">
        <v>1514.3489474035796</v>
      </c>
      <c r="AY12" s="165">
        <v>640547.93844787893</v>
      </c>
      <c r="AZ12" s="165">
        <v>1891568.7948190812</v>
      </c>
      <c r="BA12" s="165">
        <v>578287.4641803077</v>
      </c>
      <c r="BB12" s="165">
        <v>223370.51705288258</v>
      </c>
      <c r="BC12" s="165">
        <v>3093.3950158302096</v>
      </c>
      <c r="BD12" s="165">
        <v>8365.4874695949475</v>
      </c>
      <c r="BE12" s="165">
        <v>559023.66108735499</v>
      </c>
      <c r="BF12" s="165">
        <v>1947220.4337951704</v>
      </c>
      <c r="BG12" s="165">
        <v>691224.29377170827</v>
      </c>
      <c r="BH12" s="165">
        <v>139717.33643799528</v>
      </c>
      <c r="BI12" s="165">
        <v>0</v>
      </c>
      <c r="BJ12" s="166">
        <v>8047.8718933458949</v>
      </c>
      <c r="BK12" s="159"/>
    </row>
    <row r="13" spans="1:63">
      <c r="A13" s="226"/>
      <c r="B13" s="167" t="s">
        <v>145</v>
      </c>
      <c r="C13" s="168">
        <v>4653870.8823787672</v>
      </c>
      <c r="D13" s="169">
        <v>12552172.570891229</v>
      </c>
      <c r="E13" s="169">
        <v>1737170.0065026584</v>
      </c>
      <c r="F13" s="169">
        <v>265016.51164844842</v>
      </c>
      <c r="G13" s="169">
        <v>2563.8354534641276</v>
      </c>
      <c r="H13" s="169">
        <v>359519.04614001687</v>
      </c>
      <c r="I13" s="169">
        <v>3347173.8395865168</v>
      </c>
      <c r="J13" s="169">
        <v>12848261.232893165</v>
      </c>
      <c r="K13" s="169">
        <v>2895509.9486881769</v>
      </c>
      <c r="L13" s="169">
        <v>427176.13145505555</v>
      </c>
      <c r="M13" s="169">
        <v>2518.9523371603727</v>
      </c>
      <c r="N13" s="169">
        <v>49672.748054556818</v>
      </c>
      <c r="O13" s="169">
        <v>3491789.8153228085</v>
      </c>
      <c r="P13" s="169">
        <v>12765406.134724041</v>
      </c>
      <c r="Q13" s="169">
        <v>2715966.8066979311</v>
      </c>
      <c r="R13" s="169">
        <v>430778.2290436714</v>
      </c>
      <c r="S13" s="169">
        <v>3591.8352863457098</v>
      </c>
      <c r="T13" s="169">
        <v>162780.03193978278</v>
      </c>
      <c r="U13" s="169">
        <v>3912971.4757427443</v>
      </c>
      <c r="V13" s="169">
        <v>12708414.004714692</v>
      </c>
      <c r="W13" s="169">
        <v>2491340.3637123508</v>
      </c>
      <c r="X13" s="169">
        <v>374023.19086392428</v>
      </c>
      <c r="Y13" s="169">
        <v>7793.2075136496478</v>
      </c>
      <c r="Z13" s="169">
        <v>75770.61046725983</v>
      </c>
      <c r="AA13" s="169">
        <v>3948081.8895425471</v>
      </c>
      <c r="AB13" s="169">
        <v>11037775.609517118</v>
      </c>
      <c r="AC13" s="169">
        <v>2997619.1918900413</v>
      </c>
      <c r="AD13" s="169">
        <v>1397297.5712741602</v>
      </c>
      <c r="AE13" s="169">
        <v>13137.848490810034</v>
      </c>
      <c r="AF13" s="169">
        <v>176400.74229987673</v>
      </c>
      <c r="AG13" s="169">
        <v>3111826.4218399255</v>
      </c>
      <c r="AH13" s="169">
        <v>9889819.5394585561</v>
      </c>
      <c r="AI13" s="169">
        <v>4207869.8664133865</v>
      </c>
      <c r="AJ13" s="169">
        <v>2036906.7332505875</v>
      </c>
      <c r="AK13" s="169">
        <v>6519.8898764650094</v>
      </c>
      <c r="AL13" s="169">
        <v>317370.40217563295</v>
      </c>
      <c r="AM13" s="169">
        <v>3187292.4192731082</v>
      </c>
      <c r="AN13" s="169">
        <v>12088312.134156849</v>
      </c>
      <c r="AO13" s="169">
        <v>3646347.7571962406</v>
      </c>
      <c r="AP13" s="169">
        <v>585949.49467932235</v>
      </c>
      <c r="AQ13" s="169">
        <v>5431.9500595399477</v>
      </c>
      <c r="AR13" s="169">
        <v>56979.0976494641</v>
      </c>
      <c r="AS13" s="169">
        <v>3564126.0932021462</v>
      </c>
      <c r="AT13" s="169">
        <v>12311864.225620328</v>
      </c>
      <c r="AU13" s="169">
        <v>2957104.6839231648</v>
      </c>
      <c r="AV13" s="169">
        <v>554468.52768787718</v>
      </c>
      <c r="AW13" s="169">
        <v>13923.024153792836</v>
      </c>
      <c r="AX13" s="169">
        <v>168826.2984273106</v>
      </c>
      <c r="AY13" s="169">
        <v>4318996.5351733742</v>
      </c>
      <c r="AZ13" s="169">
        <v>12263689.474023193</v>
      </c>
      <c r="BA13" s="169">
        <v>2314798.1982298223</v>
      </c>
      <c r="BB13" s="169">
        <v>620428.88601193158</v>
      </c>
      <c r="BC13" s="169">
        <v>5636.726734850532</v>
      </c>
      <c r="BD13" s="169">
        <v>46763.032841451699</v>
      </c>
      <c r="BE13" s="169">
        <v>3440800.3689219858</v>
      </c>
      <c r="BF13" s="169">
        <v>13093524.564186128</v>
      </c>
      <c r="BG13" s="169">
        <v>2641192.9436267205</v>
      </c>
      <c r="BH13" s="169">
        <v>351619.37752201169</v>
      </c>
      <c r="BI13" s="169">
        <v>5427.5918651778302</v>
      </c>
      <c r="BJ13" s="170">
        <v>37748.006892535588</v>
      </c>
      <c r="BK13" s="159"/>
    </row>
    <row r="14" spans="1:63">
      <c r="A14" s="227"/>
      <c r="B14" s="171" t="s">
        <v>106</v>
      </c>
      <c r="C14" s="172">
        <v>5348916.8593396265</v>
      </c>
      <c r="D14" s="173">
        <v>14598454.0561391</v>
      </c>
      <c r="E14" s="173">
        <v>2219471.7745716204</v>
      </c>
      <c r="F14" s="173">
        <v>363258.07745182212</v>
      </c>
      <c r="G14" s="173">
        <v>2563.8354534641276</v>
      </c>
      <c r="H14" s="173">
        <v>382881.84704456088</v>
      </c>
      <c r="I14" s="173">
        <v>3785983.3565652505</v>
      </c>
      <c r="J14" s="173">
        <v>14774416.678182058</v>
      </c>
      <c r="K14" s="173">
        <v>3719731.0647534165</v>
      </c>
      <c r="L14" s="173">
        <v>581895.32364933565</v>
      </c>
      <c r="M14" s="173">
        <v>3436.9711901172623</v>
      </c>
      <c r="N14" s="173">
        <v>50083.055660085527</v>
      </c>
      <c r="O14" s="173">
        <v>4018467.6756628086</v>
      </c>
      <c r="P14" s="173">
        <v>14774631.731184285</v>
      </c>
      <c r="Q14" s="173">
        <v>3387069.4943395341</v>
      </c>
      <c r="R14" s="173">
        <v>561376.88952275971</v>
      </c>
      <c r="S14" s="173">
        <v>3591.8352863457098</v>
      </c>
      <c r="T14" s="173">
        <v>170408.82400445189</v>
      </c>
      <c r="U14" s="173">
        <v>4334358.9277958376</v>
      </c>
      <c r="V14" s="173">
        <v>14698741.628454927</v>
      </c>
      <c r="W14" s="173">
        <v>3260828.9173886841</v>
      </c>
      <c r="X14" s="173">
        <v>536937.82709587889</v>
      </c>
      <c r="Y14" s="173">
        <v>8113.1983352028874</v>
      </c>
      <c r="Z14" s="173">
        <v>76565.950929697923</v>
      </c>
      <c r="AA14" s="173">
        <v>4569009.029607065</v>
      </c>
      <c r="AB14" s="173">
        <v>12931858.052363487</v>
      </c>
      <c r="AC14" s="173">
        <v>3555906.6208770089</v>
      </c>
      <c r="AD14" s="173">
        <v>1653752.1554821134</v>
      </c>
      <c r="AE14" s="173">
        <v>18702.527374378864</v>
      </c>
      <c r="AF14" s="173">
        <v>186318.06429607526</v>
      </c>
      <c r="AG14" s="173">
        <v>3470740.5732878442</v>
      </c>
      <c r="AH14" s="173">
        <v>11279617.006862529</v>
      </c>
      <c r="AI14" s="173">
        <v>5204129.7900193697</v>
      </c>
      <c r="AJ14" s="173">
        <v>2616493.0075360066</v>
      </c>
      <c r="AK14" s="173">
        <v>14350.918963439883</v>
      </c>
      <c r="AL14" s="173">
        <v>330215.15333096893</v>
      </c>
      <c r="AM14" s="173">
        <v>3575855.635557577</v>
      </c>
      <c r="AN14" s="173">
        <v>13915594.410137825</v>
      </c>
      <c r="AO14" s="173">
        <v>4491474.7876883019</v>
      </c>
      <c r="AP14" s="173">
        <v>869369.15186831495</v>
      </c>
      <c r="AQ14" s="173">
        <v>5431.9500595399477</v>
      </c>
      <c r="AR14" s="173">
        <v>57820.514688592913</v>
      </c>
      <c r="AS14" s="173">
        <v>4031729.5675481427</v>
      </c>
      <c r="AT14" s="173">
        <v>14180581.576032266</v>
      </c>
      <c r="AU14" s="173">
        <v>3750528.5854424187</v>
      </c>
      <c r="AV14" s="173">
        <v>767653.78045306029</v>
      </c>
      <c r="AW14" s="173">
        <v>14712.293149624073</v>
      </c>
      <c r="AX14" s="173">
        <v>170340.64737471417</v>
      </c>
      <c r="AY14" s="173">
        <v>4959544.4736212539</v>
      </c>
      <c r="AZ14" s="173">
        <v>14155258.268842341</v>
      </c>
      <c r="BA14" s="173">
        <v>2893085.6624101265</v>
      </c>
      <c r="BB14" s="173">
        <v>843799.4030648144</v>
      </c>
      <c r="BC14" s="173">
        <v>8730.1217506807425</v>
      </c>
      <c r="BD14" s="173">
        <v>55128.520311046646</v>
      </c>
      <c r="BE14" s="173">
        <v>3999824.0300093405</v>
      </c>
      <c r="BF14" s="173">
        <v>15040744.997981383</v>
      </c>
      <c r="BG14" s="173">
        <v>3332417.2373984256</v>
      </c>
      <c r="BH14" s="173">
        <v>491336.71396000683</v>
      </c>
      <c r="BI14" s="173">
        <v>5427.5918651778302</v>
      </c>
      <c r="BJ14" s="174">
        <v>45795.878785881476</v>
      </c>
      <c r="BK14" s="159"/>
    </row>
    <row r="15" spans="1:63">
      <c r="B15" s="77">
        <f>C14+D14+E14+F14+G14+H14</f>
        <v>22915546.450000197</v>
      </c>
      <c r="E15" s="22">
        <f>E12+F12</f>
        <v>580543.33387233701</v>
      </c>
      <c r="I15" s="77">
        <f>I14+J14+K14+L14+M14+N14</f>
        <v>22915546.450000264</v>
      </c>
      <c r="O15" s="77">
        <f>O14+P14+Q14+R14+S14+T14</f>
        <v>22915546.450000186</v>
      </c>
      <c r="U15" s="77">
        <f>U14+V14+W14+X14+Y14+Z14</f>
        <v>22915546.45000023</v>
      </c>
      <c r="AA15" s="77">
        <f>AA14+AB14+AC14+AD14+AE14+AF14</f>
        <v>22915546.450000126</v>
      </c>
      <c r="AG15" s="77">
        <f>AG14+AH14+AI14+AJ14+AK14+AL14</f>
        <v>22915546.450000159</v>
      </c>
      <c r="AM15" s="77">
        <f>AM14+AN14+AO14+AP14+AQ14+AR14</f>
        <v>22915546.450000148</v>
      </c>
      <c r="AS15" s="77">
        <f>AS14+AT14+AU14+AV14+AW14+AX14</f>
        <v>22915546.450000226</v>
      </c>
      <c r="AY15" s="77">
        <f>AY14+AZ14+BA14+BB14+BC14+BD14</f>
        <v>22915546.450000264</v>
      </c>
      <c r="BE15" s="77">
        <f>BE14+BF14+BG14+BH14+BI14+BJ14</f>
        <v>22915546.450000215</v>
      </c>
    </row>
    <row r="16" spans="1:63">
      <c r="E16" s="22">
        <f>E14+F14</f>
        <v>2582729.8520234423</v>
      </c>
    </row>
    <row r="17" spans="3:62">
      <c r="C17" s="233" t="s">
        <v>241</v>
      </c>
      <c r="D17" s="233"/>
      <c r="E17" s="233"/>
      <c r="F17" s="233"/>
      <c r="G17" s="233"/>
      <c r="H17" s="233"/>
      <c r="I17" s="192" t="s">
        <v>242</v>
      </c>
      <c r="J17" s="192"/>
      <c r="K17" s="192"/>
      <c r="L17" s="192"/>
      <c r="M17" s="192"/>
      <c r="N17" s="192"/>
      <c r="O17" s="192" t="s">
        <v>243</v>
      </c>
      <c r="P17" s="192"/>
      <c r="Q17" s="192"/>
      <c r="R17" s="192"/>
      <c r="S17" s="192"/>
      <c r="T17" s="192"/>
      <c r="U17" s="233" t="s">
        <v>244</v>
      </c>
      <c r="V17" s="233"/>
      <c r="W17" s="233"/>
      <c r="X17" s="233"/>
      <c r="Y17" s="233"/>
      <c r="Z17" s="233"/>
      <c r="AA17" s="192" t="s">
        <v>245</v>
      </c>
      <c r="AB17" s="192"/>
      <c r="AC17" s="192"/>
      <c r="AD17" s="192"/>
      <c r="AE17" s="192"/>
      <c r="AF17" s="192"/>
      <c r="AG17" s="233" t="s">
        <v>246</v>
      </c>
      <c r="AH17" s="233"/>
      <c r="AI17" s="233"/>
      <c r="AJ17" s="233"/>
      <c r="AK17" s="233"/>
      <c r="AL17" s="233"/>
      <c r="AM17" s="192" t="s">
        <v>247</v>
      </c>
      <c r="AN17" s="192"/>
      <c r="AO17" s="192"/>
      <c r="AP17" s="192"/>
      <c r="AQ17" s="192"/>
      <c r="AR17" s="192"/>
      <c r="AS17" s="233" t="s">
        <v>248</v>
      </c>
      <c r="AT17" s="233"/>
      <c r="AU17" s="233"/>
      <c r="AV17" s="233"/>
      <c r="AW17" s="233"/>
      <c r="AX17" s="233"/>
      <c r="AY17" s="234" t="s">
        <v>249</v>
      </c>
      <c r="AZ17" s="234"/>
      <c r="BA17" s="234"/>
      <c r="BB17" s="234"/>
      <c r="BC17" s="234"/>
      <c r="BD17" s="234"/>
      <c r="BE17" s="233" t="s">
        <v>250</v>
      </c>
      <c r="BF17" s="233"/>
      <c r="BG17" s="233"/>
      <c r="BH17" s="233"/>
      <c r="BI17" s="233"/>
      <c r="BJ17" s="233"/>
    </row>
    <row r="18" spans="3:62" ht="24">
      <c r="C18" s="156" t="s">
        <v>117</v>
      </c>
      <c r="D18" s="157" t="s">
        <v>118</v>
      </c>
      <c r="E18" s="157" t="s">
        <v>119</v>
      </c>
      <c r="F18" s="157" t="s">
        <v>120</v>
      </c>
      <c r="G18" s="157" t="s">
        <v>179</v>
      </c>
      <c r="H18" s="157" t="s">
        <v>240</v>
      </c>
      <c r="I18" s="156" t="s">
        <v>117</v>
      </c>
      <c r="J18" s="157" t="s">
        <v>118</v>
      </c>
      <c r="K18" s="157" t="s">
        <v>119</v>
      </c>
      <c r="L18" s="157" t="s">
        <v>120</v>
      </c>
      <c r="M18" s="157" t="s">
        <v>179</v>
      </c>
      <c r="N18" s="157" t="s">
        <v>240</v>
      </c>
      <c r="O18" s="156" t="s">
        <v>117</v>
      </c>
      <c r="P18" s="157" t="s">
        <v>118</v>
      </c>
      <c r="Q18" s="157" t="s">
        <v>119</v>
      </c>
      <c r="R18" s="157" t="s">
        <v>120</v>
      </c>
      <c r="S18" s="157" t="s">
        <v>179</v>
      </c>
      <c r="T18" s="157" t="s">
        <v>240</v>
      </c>
      <c r="U18" s="156" t="s">
        <v>117</v>
      </c>
      <c r="V18" s="157" t="s">
        <v>118</v>
      </c>
      <c r="W18" s="157" t="s">
        <v>119</v>
      </c>
      <c r="X18" s="157" t="s">
        <v>120</v>
      </c>
      <c r="Y18" s="157" t="s">
        <v>179</v>
      </c>
      <c r="Z18" s="157" t="s">
        <v>240</v>
      </c>
      <c r="AA18" s="156" t="s">
        <v>117</v>
      </c>
      <c r="AB18" s="157" t="s">
        <v>118</v>
      </c>
      <c r="AC18" s="157" t="s">
        <v>119</v>
      </c>
      <c r="AD18" s="157" t="s">
        <v>120</v>
      </c>
      <c r="AE18" s="157" t="s">
        <v>179</v>
      </c>
      <c r="AF18" s="157" t="s">
        <v>240</v>
      </c>
      <c r="AG18" s="156" t="s">
        <v>117</v>
      </c>
      <c r="AH18" s="157" t="s">
        <v>118</v>
      </c>
      <c r="AI18" s="157" t="s">
        <v>119</v>
      </c>
      <c r="AJ18" s="157" t="s">
        <v>120</v>
      </c>
      <c r="AK18" s="157" t="s">
        <v>179</v>
      </c>
      <c r="AL18" s="157" t="s">
        <v>240</v>
      </c>
      <c r="AM18" s="156" t="s">
        <v>117</v>
      </c>
      <c r="AN18" s="157" t="s">
        <v>118</v>
      </c>
      <c r="AO18" s="157" t="s">
        <v>119</v>
      </c>
      <c r="AP18" s="157" t="s">
        <v>120</v>
      </c>
      <c r="AQ18" s="157" t="s">
        <v>179</v>
      </c>
      <c r="AR18" s="157" t="s">
        <v>240</v>
      </c>
      <c r="AS18" s="156" t="s">
        <v>117</v>
      </c>
      <c r="AT18" s="157" t="s">
        <v>118</v>
      </c>
      <c r="AU18" s="157" t="s">
        <v>119</v>
      </c>
      <c r="AV18" s="157" t="s">
        <v>120</v>
      </c>
      <c r="AW18" s="157" t="s">
        <v>179</v>
      </c>
      <c r="AX18" s="157" t="s">
        <v>240</v>
      </c>
      <c r="AY18" s="156" t="s">
        <v>117</v>
      </c>
      <c r="AZ18" s="157" t="s">
        <v>118</v>
      </c>
      <c r="BA18" s="157" t="s">
        <v>119</v>
      </c>
      <c r="BB18" s="157" t="s">
        <v>120</v>
      </c>
      <c r="BC18" s="157" t="s">
        <v>179</v>
      </c>
      <c r="BD18" s="157" t="s">
        <v>240</v>
      </c>
      <c r="BE18" s="156" t="s">
        <v>117</v>
      </c>
      <c r="BF18" s="157" t="s">
        <v>118</v>
      </c>
      <c r="BG18" s="157" t="s">
        <v>119</v>
      </c>
      <c r="BH18" s="157" t="s">
        <v>120</v>
      </c>
      <c r="BI18" s="157" t="s">
        <v>179</v>
      </c>
      <c r="BJ18" s="157" t="s">
        <v>240</v>
      </c>
    </row>
    <row r="19" spans="3:62">
      <c r="C19" s="1">
        <f>C12/+C$14*100</f>
        <v>12.994144333114265</v>
      </c>
      <c r="D19" s="1">
        <f t="shared" ref="D19:AS21" si="0">D12/+D$14*100</f>
        <v>14.017110835015407</v>
      </c>
      <c r="E19" s="120">
        <f t="shared" si="0"/>
        <v>21.730475403862791</v>
      </c>
      <c r="F19" s="120">
        <f t="shared" si="0"/>
        <v>27.04456470521388</v>
      </c>
      <c r="G19" s="1">
        <f t="shared" si="0"/>
        <v>0</v>
      </c>
      <c r="H19" s="1">
        <f t="shared" si="0"/>
        <v>6.1018303909887539</v>
      </c>
      <c r="I19" s="1">
        <f t="shared" si="0"/>
        <v>11.590370998800106</v>
      </c>
      <c r="J19" s="1">
        <f t="shared" si="0"/>
        <v>13.037099787047799</v>
      </c>
      <c r="K19" s="120">
        <f t="shared" si="0"/>
        <v>22.158083520478453</v>
      </c>
      <c r="L19" s="120">
        <f t="shared" si="0"/>
        <v>26.588835810530949</v>
      </c>
      <c r="M19" s="1">
        <f t="shared" si="0"/>
        <v>26.710111961269266</v>
      </c>
      <c r="N19" s="1">
        <f t="shared" si="0"/>
        <v>0.8192543368628924</v>
      </c>
      <c r="O19" s="1">
        <f t="shared" si="0"/>
        <v>13.106435160092008</v>
      </c>
      <c r="P19" s="1">
        <f t="shared" si="0"/>
        <v>13.599158564605096</v>
      </c>
      <c r="Q19" s="120">
        <f t="shared" si="0"/>
        <v>19.813667501158498</v>
      </c>
      <c r="R19" s="120">
        <f t="shared" si="0"/>
        <v>23.26398947240482</v>
      </c>
      <c r="S19" s="1">
        <f t="shared" si="0"/>
        <v>0</v>
      </c>
      <c r="T19" s="1">
        <f t="shared" si="0"/>
        <v>4.4767588235159588</v>
      </c>
      <c r="U19" s="1">
        <f t="shared" si="0"/>
        <v>9.7220248501061306</v>
      </c>
      <c r="V19" s="1">
        <f t="shared" si="0"/>
        <v>13.540802839116326</v>
      </c>
      <c r="W19" s="120">
        <f t="shared" si="0"/>
        <v>23.597943135653519</v>
      </c>
      <c r="X19" s="120">
        <f t="shared" si="0"/>
        <v>30.341433963240512</v>
      </c>
      <c r="Y19" s="1">
        <f t="shared" si="0"/>
        <v>3.9440773950368118</v>
      </c>
      <c r="Z19" s="1">
        <f t="shared" si="0"/>
        <v>1.0387652119260682</v>
      </c>
      <c r="AA19" s="1">
        <f t="shared" si="0"/>
        <v>13.58997401933197</v>
      </c>
      <c r="AB19" s="175">
        <f t="shared" si="0"/>
        <v>14.646638056007561</v>
      </c>
      <c r="AC19" s="120">
        <f t="shared" si="0"/>
        <v>15.700283739432951</v>
      </c>
      <c r="AD19" s="120">
        <f t="shared" si="0"/>
        <v>15.507437638573476</v>
      </c>
      <c r="AE19" s="1">
        <f t="shared" si="0"/>
        <v>29.753619776501637</v>
      </c>
      <c r="AF19" s="1">
        <f t="shared" si="0"/>
        <v>5.3227914500222999</v>
      </c>
      <c r="AG19" s="1">
        <f t="shared" si="0"/>
        <v>10.341140280269364</v>
      </c>
      <c r="AH19" s="1">
        <f t="shared" si="0"/>
        <v>12.321317883030506</v>
      </c>
      <c r="AI19" s="120">
        <f t="shared" si="0"/>
        <v>19.143640989059747</v>
      </c>
      <c r="AJ19" s="120">
        <f t="shared" si="0"/>
        <v>22.151264024635463</v>
      </c>
      <c r="AK19" s="1">
        <f t="shared" si="0"/>
        <v>54.568136764795703</v>
      </c>
      <c r="AL19" s="1">
        <f t="shared" si="0"/>
        <v>3.8898127556435589</v>
      </c>
      <c r="AM19" s="1">
        <f t="shared" si="0"/>
        <v>10.866300429488124</v>
      </c>
      <c r="AN19" s="1">
        <f t="shared" si="0"/>
        <v>13.131183779326749</v>
      </c>
      <c r="AO19" s="120">
        <f t="shared" si="0"/>
        <v>18.816247901661832</v>
      </c>
      <c r="AP19" s="120">
        <f t="shared" si="0"/>
        <v>32.600611211004008</v>
      </c>
      <c r="AQ19" s="1">
        <f t="shared" si="0"/>
        <v>0</v>
      </c>
      <c r="AR19" s="1">
        <f t="shared" si="0"/>
        <v>1.4552223266438835</v>
      </c>
      <c r="AS19" s="1">
        <f t="shared" si="0"/>
        <v>11.598086293033962</v>
      </c>
      <c r="AT19" s="1">
        <f>AT12/+AT$14*100</f>
        <v>13.178002188361379</v>
      </c>
      <c r="AU19" s="120">
        <f t="shared" ref="AU19:BJ19" si="1">AU12/+AU$14*100</f>
        <v>21.154988782085653</v>
      </c>
      <c r="AV19" s="120">
        <f t="shared" si="1"/>
        <v>27.771015813842865</v>
      </c>
      <c r="AW19" s="1">
        <f t="shared" si="1"/>
        <v>5.3646905197195842</v>
      </c>
      <c r="AX19" s="1">
        <f t="shared" si="1"/>
        <v>0.88901208885999206</v>
      </c>
      <c r="AY19" s="1">
        <f t="shared" si="1"/>
        <v>12.915459108287367</v>
      </c>
      <c r="AZ19" s="1">
        <f t="shared" si="1"/>
        <v>13.363011531783089</v>
      </c>
      <c r="BA19" s="120">
        <f t="shared" si="1"/>
        <v>19.988604958850647</v>
      </c>
      <c r="BB19" s="120">
        <f t="shared" si="1"/>
        <v>26.47199277951195</v>
      </c>
      <c r="BC19" s="1">
        <f t="shared" si="1"/>
        <v>35.433583908368725</v>
      </c>
      <c r="BD19" s="1">
        <f t="shared" si="1"/>
        <v>15.174518420583604</v>
      </c>
      <c r="BE19" s="175">
        <f t="shared" si="1"/>
        <v>13.976206375410207</v>
      </c>
      <c r="BF19" s="1">
        <f t="shared" si="1"/>
        <v>12.946303085761421</v>
      </c>
      <c r="BG19" s="120">
        <f t="shared" si="1"/>
        <v>20.742429429735456</v>
      </c>
      <c r="BH19" s="120">
        <f t="shared" si="1"/>
        <v>28.436168612746453</v>
      </c>
      <c r="BI19" s="1">
        <f t="shared" si="1"/>
        <v>0</v>
      </c>
      <c r="BJ19" s="1">
        <f t="shared" si="1"/>
        <v>17.573353993213452</v>
      </c>
    </row>
    <row r="20" spans="3:62">
      <c r="C20" s="1">
        <f t="shared" ref="C20:R21" si="2">C13/+C$14*100</f>
        <v>87.005855666886006</v>
      </c>
      <c r="D20" s="1">
        <f t="shared" si="2"/>
        <v>85.982889164984243</v>
      </c>
      <c r="E20" s="1">
        <f t="shared" si="2"/>
        <v>78.269524596137245</v>
      </c>
      <c r="F20" s="1">
        <f t="shared" si="2"/>
        <v>72.955435294786199</v>
      </c>
      <c r="G20" s="1">
        <f t="shared" si="2"/>
        <v>100</v>
      </c>
      <c r="H20" s="1">
        <f t="shared" si="2"/>
        <v>93.898169609011262</v>
      </c>
      <c r="I20" s="1">
        <f t="shared" si="2"/>
        <v>88.409629001200003</v>
      </c>
      <c r="J20" s="1">
        <f t="shared" si="2"/>
        <v>86.962900212951752</v>
      </c>
      <c r="K20" s="1">
        <f t="shared" si="2"/>
        <v>77.841916479521672</v>
      </c>
      <c r="L20" s="1">
        <f t="shared" si="2"/>
        <v>73.411164189468948</v>
      </c>
      <c r="M20" s="1">
        <f t="shared" si="2"/>
        <v>73.289888038730737</v>
      </c>
      <c r="N20" s="1">
        <f t="shared" si="2"/>
        <v>99.180745663137102</v>
      </c>
      <c r="O20" s="1">
        <f t="shared" si="2"/>
        <v>86.893564839908038</v>
      </c>
      <c r="P20" s="1">
        <f t="shared" si="2"/>
        <v>86.400841435394668</v>
      </c>
      <c r="Q20" s="1">
        <f t="shared" si="2"/>
        <v>80.18633249884158</v>
      </c>
      <c r="R20" s="1">
        <f t="shared" si="2"/>
        <v>76.736010527595198</v>
      </c>
      <c r="S20" s="1">
        <f t="shared" si="0"/>
        <v>100</v>
      </c>
      <c r="T20" s="1">
        <f t="shared" si="0"/>
        <v>95.523241176484035</v>
      </c>
      <c r="U20" s="1">
        <f t="shared" si="0"/>
        <v>90.277975149894147</v>
      </c>
      <c r="V20" s="1">
        <f t="shared" si="0"/>
        <v>86.45919716088342</v>
      </c>
      <c r="W20" s="1">
        <f t="shared" si="0"/>
        <v>76.402056864346306</v>
      </c>
      <c r="X20" s="1">
        <f t="shared" si="0"/>
        <v>69.658566036759481</v>
      </c>
      <c r="Y20" s="1">
        <f t="shared" si="0"/>
        <v>96.0559226049632</v>
      </c>
      <c r="Z20" s="1">
        <f t="shared" si="0"/>
        <v>98.961234788073924</v>
      </c>
      <c r="AA20" s="1">
        <f t="shared" si="0"/>
        <v>86.410025980668337</v>
      </c>
      <c r="AB20" s="1">
        <f t="shared" si="0"/>
        <v>85.353361943992283</v>
      </c>
      <c r="AC20" s="1">
        <f t="shared" si="0"/>
        <v>84.299716260567195</v>
      </c>
      <c r="AD20" s="1">
        <f t="shared" si="0"/>
        <v>84.492562361426536</v>
      </c>
      <c r="AE20" s="1">
        <f t="shared" si="0"/>
        <v>70.246380223498335</v>
      </c>
      <c r="AF20" s="1">
        <f t="shared" si="0"/>
        <v>94.677208549977706</v>
      </c>
      <c r="AG20" s="1">
        <f t="shared" si="0"/>
        <v>89.6588597197307</v>
      </c>
      <c r="AH20" s="1">
        <f t="shared" si="0"/>
        <v>87.678682116968872</v>
      </c>
      <c r="AI20" s="1">
        <f t="shared" si="0"/>
        <v>80.856359010940906</v>
      </c>
      <c r="AJ20" s="1">
        <f t="shared" si="0"/>
        <v>77.848735975364789</v>
      </c>
      <c r="AK20" s="1">
        <f t="shared" si="0"/>
        <v>45.431863235204325</v>
      </c>
      <c r="AL20" s="1">
        <f t="shared" si="0"/>
        <v>96.110187244356439</v>
      </c>
      <c r="AM20" s="1">
        <f t="shared" si="0"/>
        <v>89.133699570511865</v>
      </c>
      <c r="AN20" s="1">
        <f t="shared" si="0"/>
        <v>86.868816220672841</v>
      </c>
      <c r="AO20" s="1">
        <f t="shared" si="0"/>
        <v>81.183752098338374</v>
      </c>
      <c r="AP20" s="1">
        <f t="shared" si="0"/>
        <v>67.399388788995964</v>
      </c>
      <c r="AQ20" s="1">
        <f t="shared" si="0"/>
        <v>100</v>
      </c>
      <c r="AR20" s="1">
        <f t="shared" si="0"/>
        <v>98.544777673356108</v>
      </c>
      <c r="AS20" s="1">
        <f t="shared" si="0"/>
        <v>88.401913706966084</v>
      </c>
      <c r="AT20" s="1">
        <f t="shared" ref="AT20:BJ21" si="3">AT13/+AT$14*100</f>
        <v>86.821997811638369</v>
      </c>
      <c r="AU20" s="1">
        <f t="shared" si="3"/>
        <v>78.84501121791449</v>
      </c>
      <c r="AV20" s="1">
        <f t="shared" si="3"/>
        <v>72.228984186156993</v>
      </c>
      <c r="AW20" s="1">
        <f t="shared" si="3"/>
        <v>94.635309480280412</v>
      </c>
      <c r="AX20" s="1">
        <f t="shared" si="3"/>
        <v>99.110987911140015</v>
      </c>
      <c r="AY20" s="1">
        <f t="shared" si="3"/>
        <v>87.084540891712621</v>
      </c>
      <c r="AZ20" s="1">
        <f t="shared" si="3"/>
        <v>86.63698846821643</v>
      </c>
      <c r="BA20" s="1">
        <f t="shared" si="3"/>
        <v>80.01139504114947</v>
      </c>
      <c r="BB20" s="1">
        <f t="shared" si="3"/>
        <v>73.528007220488021</v>
      </c>
      <c r="BC20" s="1">
        <f t="shared" si="3"/>
        <v>64.566416091631268</v>
      </c>
      <c r="BD20" s="1">
        <f t="shared" si="3"/>
        <v>84.82548157941639</v>
      </c>
      <c r="BE20" s="1">
        <f t="shared" si="3"/>
        <v>86.0237936245898</v>
      </c>
      <c r="BF20" s="1">
        <f t="shared" si="3"/>
        <v>87.053696914238017</v>
      </c>
      <c r="BG20" s="1">
        <f t="shared" si="3"/>
        <v>79.257570570264633</v>
      </c>
      <c r="BH20" s="1">
        <f t="shared" si="3"/>
        <v>71.563831387253572</v>
      </c>
      <c r="BI20" s="1">
        <f t="shared" si="3"/>
        <v>100</v>
      </c>
      <c r="BJ20" s="1">
        <f t="shared" si="3"/>
        <v>82.426646006786569</v>
      </c>
    </row>
    <row r="21" spans="3:62">
      <c r="C21" s="1">
        <f t="shared" si="2"/>
        <v>100</v>
      </c>
      <c r="D21" s="1">
        <f t="shared" si="0"/>
        <v>100</v>
      </c>
      <c r="E21" s="1">
        <f t="shared" si="0"/>
        <v>100</v>
      </c>
      <c r="F21" s="1">
        <f t="shared" si="0"/>
        <v>100</v>
      </c>
      <c r="G21" s="1">
        <f t="shared" si="0"/>
        <v>100</v>
      </c>
      <c r="H21" s="1">
        <f t="shared" si="0"/>
        <v>100</v>
      </c>
      <c r="I21" s="1">
        <f t="shared" si="0"/>
        <v>100</v>
      </c>
      <c r="J21" s="1">
        <f t="shared" si="0"/>
        <v>100</v>
      </c>
      <c r="K21" s="1">
        <f t="shared" si="0"/>
        <v>100</v>
      </c>
      <c r="L21" s="1">
        <f t="shared" si="0"/>
        <v>100</v>
      </c>
      <c r="M21" s="1">
        <f t="shared" si="0"/>
        <v>100</v>
      </c>
      <c r="N21" s="1">
        <f t="shared" si="0"/>
        <v>100</v>
      </c>
      <c r="O21" s="1">
        <f t="shared" si="0"/>
        <v>100</v>
      </c>
      <c r="P21" s="1">
        <f t="shared" si="0"/>
        <v>100</v>
      </c>
      <c r="Q21" s="1">
        <f t="shared" si="0"/>
        <v>100</v>
      </c>
      <c r="R21" s="1">
        <f t="shared" si="0"/>
        <v>100</v>
      </c>
      <c r="S21" s="1">
        <f t="shared" si="0"/>
        <v>100</v>
      </c>
      <c r="T21" s="1">
        <f t="shared" si="0"/>
        <v>100</v>
      </c>
      <c r="U21" s="1">
        <f t="shared" si="0"/>
        <v>100</v>
      </c>
      <c r="V21" s="1">
        <f t="shared" si="0"/>
        <v>100</v>
      </c>
      <c r="W21" s="1">
        <f t="shared" si="0"/>
        <v>100</v>
      </c>
      <c r="X21" s="1">
        <f t="shared" si="0"/>
        <v>100</v>
      </c>
      <c r="Y21" s="1">
        <f t="shared" si="0"/>
        <v>100</v>
      </c>
      <c r="Z21" s="1">
        <f t="shared" si="0"/>
        <v>100</v>
      </c>
      <c r="AA21" s="1">
        <f t="shared" si="0"/>
        <v>100</v>
      </c>
      <c r="AB21" s="1">
        <f t="shared" si="0"/>
        <v>100</v>
      </c>
      <c r="AC21" s="1">
        <f t="shared" si="0"/>
        <v>100</v>
      </c>
      <c r="AD21" s="1">
        <f t="shared" si="0"/>
        <v>100</v>
      </c>
      <c r="AE21" s="1">
        <f t="shared" si="0"/>
        <v>100</v>
      </c>
      <c r="AF21" s="1">
        <f t="shared" si="0"/>
        <v>100</v>
      </c>
      <c r="AG21" s="1">
        <f t="shared" si="0"/>
        <v>100</v>
      </c>
      <c r="AH21" s="1">
        <f t="shared" si="0"/>
        <v>100</v>
      </c>
      <c r="AI21" s="1">
        <f t="shared" si="0"/>
        <v>100</v>
      </c>
      <c r="AJ21" s="1">
        <f t="shared" si="0"/>
        <v>100</v>
      </c>
      <c r="AK21" s="1">
        <f t="shared" si="0"/>
        <v>100</v>
      </c>
      <c r="AL21" s="1">
        <f t="shared" si="0"/>
        <v>100</v>
      </c>
      <c r="AM21" s="1">
        <f t="shared" si="0"/>
        <v>100</v>
      </c>
      <c r="AN21" s="1">
        <f t="shared" si="0"/>
        <v>100</v>
      </c>
      <c r="AO21" s="1">
        <f t="shared" si="0"/>
        <v>100</v>
      </c>
      <c r="AP21" s="1">
        <f t="shared" si="0"/>
        <v>100</v>
      </c>
      <c r="AQ21" s="1">
        <f t="shared" si="0"/>
        <v>100</v>
      </c>
      <c r="AR21" s="1">
        <f t="shared" si="0"/>
        <v>100</v>
      </c>
      <c r="AS21" s="1">
        <f t="shared" si="0"/>
        <v>100</v>
      </c>
      <c r="AT21" s="1">
        <f t="shared" si="3"/>
        <v>100</v>
      </c>
      <c r="AU21" s="1">
        <f t="shared" si="3"/>
        <v>100</v>
      </c>
      <c r="AV21" s="1">
        <f t="shared" si="3"/>
        <v>100</v>
      </c>
      <c r="AW21" s="1">
        <f t="shared" si="3"/>
        <v>100</v>
      </c>
      <c r="AX21" s="1">
        <f t="shared" si="3"/>
        <v>100</v>
      </c>
      <c r="AY21" s="1">
        <f t="shared" si="3"/>
        <v>100</v>
      </c>
      <c r="AZ21" s="1">
        <f t="shared" si="3"/>
        <v>100</v>
      </c>
      <c r="BA21" s="1">
        <f t="shared" si="3"/>
        <v>100</v>
      </c>
      <c r="BB21" s="1">
        <f t="shared" si="3"/>
        <v>100</v>
      </c>
      <c r="BC21" s="1">
        <f t="shared" si="3"/>
        <v>100</v>
      </c>
      <c r="BD21" s="1">
        <f t="shared" si="3"/>
        <v>100</v>
      </c>
      <c r="BE21" s="1">
        <f t="shared" si="3"/>
        <v>100</v>
      </c>
      <c r="BF21" s="1">
        <f t="shared" si="3"/>
        <v>100</v>
      </c>
      <c r="BG21" s="1">
        <f t="shared" si="3"/>
        <v>100</v>
      </c>
      <c r="BH21" s="1">
        <f t="shared" si="3"/>
        <v>100</v>
      </c>
      <c r="BI21" s="1">
        <f t="shared" si="3"/>
        <v>100</v>
      </c>
      <c r="BJ21" s="1">
        <f t="shared" si="3"/>
        <v>100</v>
      </c>
    </row>
    <row r="22" spans="3:62">
      <c r="E22">
        <f>E15/E16*100</f>
        <v>22.477896146107177</v>
      </c>
    </row>
    <row r="24" spans="3:62" ht="29.25" customHeight="1">
      <c r="C24" s="236" t="s">
        <v>241</v>
      </c>
      <c r="D24" s="236"/>
      <c r="E24" s="236" t="s">
        <v>244</v>
      </c>
      <c r="F24" s="236"/>
      <c r="G24" s="236" t="s">
        <v>248</v>
      </c>
      <c r="H24" s="236"/>
      <c r="I24" s="236" t="s">
        <v>246</v>
      </c>
      <c r="J24" s="236"/>
      <c r="K24" s="236" t="s">
        <v>250</v>
      </c>
      <c r="L24" s="236"/>
    </row>
    <row r="25" spans="3:62">
      <c r="C25" t="s">
        <v>119</v>
      </c>
      <c r="D25" t="s">
        <v>120</v>
      </c>
      <c r="E25" t="s">
        <v>119</v>
      </c>
      <c r="F25" t="s">
        <v>120</v>
      </c>
      <c r="G25" t="s">
        <v>119</v>
      </c>
      <c r="H25" t="s">
        <v>120</v>
      </c>
      <c r="I25" t="s">
        <v>119</v>
      </c>
      <c r="J25" t="s">
        <v>120</v>
      </c>
      <c r="K25" t="s">
        <v>119</v>
      </c>
      <c r="L25" t="s">
        <v>120</v>
      </c>
    </row>
    <row r="26" spans="3:62">
      <c r="C26" s="1">
        <v>21.730475403862791</v>
      </c>
      <c r="D26" s="1">
        <v>27.04456470521388</v>
      </c>
      <c r="E26" s="1">
        <v>23.597943135653519</v>
      </c>
      <c r="F26" s="1">
        <v>30.341433963240512</v>
      </c>
      <c r="G26" s="1">
        <v>21.154988782085653</v>
      </c>
      <c r="H26" s="1">
        <v>27.771015813842865</v>
      </c>
      <c r="I26" s="1">
        <v>19.143640989059747</v>
      </c>
      <c r="J26" s="1">
        <v>22.151264024635463</v>
      </c>
      <c r="K26" s="1">
        <v>20.742429429735456</v>
      </c>
      <c r="L26" s="1">
        <v>28.436168612746453</v>
      </c>
    </row>
  </sheetData>
  <mergeCells count="39">
    <mergeCell ref="AG17:AL17"/>
    <mergeCell ref="C17:H17"/>
    <mergeCell ref="I17:N17"/>
    <mergeCell ref="O17:T17"/>
    <mergeCell ref="U17:Z17"/>
    <mergeCell ref="AA17:AF17"/>
    <mergeCell ref="C24:D24"/>
    <mergeCell ref="E24:F24"/>
    <mergeCell ref="G24:H24"/>
    <mergeCell ref="I24:J24"/>
    <mergeCell ref="K24:L24"/>
    <mergeCell ref="AY9:BD9"/>
    <mergeCell ref="BE9:BJ9"/>
    <mergeCell ref="AM17:AR17"/>
    <mergeCell ref="AS17:AX17"/>
    <mergeCell ref="AY17:BD17"/>
    <mergeCell ref="BE17:BJ17"/>
    <mergeCell ref="A12:A14"/>
    <mergeCell ref="A9:B11"/>
    <mergeCell ref="C9:H9"/>
    <mergeCell ref="I9:N9"/>
    <mergeCell ref="O9:T9"/>
    <mergeCell ref="U9:Z9"/>
    <mergeCell ref="AA9:AF9"/>
    <mergeCell ref="AG1:AL1"/>
    <mergeCell ref="AM1:AR1"/>
    <mergeCell ref="AS1:AX1"/>
    <mergeCell ref="AG9:AL9"/>
    <mergeCell ref="AM9:AR9"/>
    <mergeCell ref="AS9:AX9"/>
    <mergeCell ref="AY1:BD1"/>
    <mergeCell ref="BE1:BJ1"/>
    <mergeCell ref="A4:A6"/>
    <mergeCell ref="A1:B3"/>
    <mergeCell ref="C1:H1"/>
    <mergeCell ref="I1:N1"/>
    <mergeCell ref="O1:T1"/>
    <mergeCell ref="U1:Z1"/>
    <mergeCell ref="AA1:AF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BD609-65BC-4113-9955-1A90AFEDCEC9}">
  <dimension ref="C3:M35"/>
  <sheetViews>
    <sheetView workbookViewId="0">
      <selection activeCell="E25" sqref="E25"/>
    </sheetView>
  </sheetViews>
  <sheetFormatPr defaultRowHeight="14.45"/>
  <sheetData>
    <row r="3" spans="3:13">
      <c r="C3" s="2" t="s">
        <v>25</v>
      </c>
      <c r="M3" s="7" t="s">
        <v>26</v>
      </c>
    </row>
    <row r="4" spans="3:13">
      <c r="D4" s="237">
        <v>2011</v>
      </c>
      <c r="E4" s="237"/>
      <c r="F4" s="237">
        <v>2022</v>
      </c>
      <c r="G4" s="237"/>
    </row>
    <row r="5" spans="3:13">
      <c r="D5" t="s">
        <v>27</v>
      </c>
      <c r="E5" t="s">
        <v>28</v>
      </c>
      <c r="F5" t="s">
        <v>27</v>
      </c>
      <c r="G5" t="s">
        <v>28</v>
      </c>
    </row>
    <row r="6" spans="3:13">
      <c r="C6" t="s">
        <v>29</v>
      </c>
      <c r="D6" s="13">
        <v>23.15</v>
      </c>
      <c r="E6" s="13">
        <v>22.39</v>
      </c>
      <c r="F6" s="1">
        <v>7.1</v>
      </c>
      <c r="G6" s="1">
        <v>7.2</v>
      </c>
    </row>
    <row r="7" spans="3:13">
      <c r="C7" t="s">
        <v>30</v>
      </c>
      <c r="D7" s="13">
        <v>30.85</v>
      </c>
      <c r="E7" s="13">
        <v>44.58</v>
      </c>
      <c r="F7" s="1">
        <v>24.8</v>
      </c>
      <c r="G7" s="1">
        <v>12.2</v>
      </c>
    </row>
    <row r="8" spans="3:13">
      <c r="C8" t="s">
        <v>31</v>
      </c>
      <c r="D8" s="13">
        <v>28.03</v>
      </c>
      <c r="E8" s="13">
        <v>39.29</v>
      </c>
      <c r="F8" s="1">
        <v>23.5</v>
      </c>
      <c r="G8" s="1">
        <v>17.600000000000001</v>
      </c>
    </row>
    <row r="9" spans="3:13">
      <c r="D9" s="1"/>
    </row>
    <row r="22" spans="13:13">
      <c r="M22" s="7"/>
    </row>
    <row r="33" spans="4:5">
      <c r="D33" s="1"/>
      <c r="E33" s="1"/>
    </row>
    <row r="34" spans="4:5">
      <c r="D34" s="1"/>
      <c r="E34" s="1"/>
    </row>
    <row r="35" spans="4:5">
      <c r="D35" s="1"/>
      <c r="E35" s="1"/>
    </row>
  </sheetData>
  <mergeCells count="2">
    <mergeCell ref="D4:E4"/>
    <mergeCell ref="F4:G4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7718B-8967-4A8A-9737-29E9B21507FC}">
  <dimension ref="B5:L25"/>
  <sheetViews>
    <sheetView topLeftCell="A4" workbookViewId="0">
      <selection activeCell="E31" sqref="E31"/>
    </sheetView>
  </sheetViews>
  <sheetFormatPr defaultRowHeight="14.45"/>
  <sheetData>
    <row r="5" spans="2:6">
      <c r="B5" s="2" t="s">
        <v>32</v>
      </c>
    </row>
    <row r="8" spans="2:6">
      <c r="C8" s="237">
        <v>2011</v>
      </c>
      <c r="D8" s="237"/>
      <c r="E8" s="237">
        <v>2022</v>
      </c>
      <c r="F8" s="237"/>
    </row>
    <row r="9" spans="2:6">
      <c r="C9" t="s">
        <v>27</v>
      </c>
      <c r="D9" t="s">
        <v>28</v>
      </c>
      <c r="E9" t="s">
        <v>27</v>
      </c>
      <c r="F9" t="s">
        <v>28</v>
      </c>
    </row>
    <row r="10" spans="2:6">
      <c r="B10" t="s">
        <v>29</v>
      </c>
      <c r="C10" s="13">
        <v>15.66</v>
      </c>
      <c r="D10" s="13">
        <v>17.18</v>
      </c>
      <c r="E10" s="1">
        <v>7.38</v>
      </c>
      <c r="F10" s="1">
        <v>7.79</v>
      </c>
    </row>
    <row r="11" spans="2:6">
      <c r="B11" t="s">
        <v>30</v>
      </c>
      <c r="C11" s="13">
        <v>26.36</v>
      </c>
      <c r="D11" s="13">
        <v>28.04</v>
      </c>
      <c r="E11" s="1">
        <v>12.57</v>
      </c>
      <c r="F11" s="1">
        <v>11.84</v>
      </c>
    </row>
    <row r="12" spans="2:6">
      <c r="B12" t="s">
        <v>31</v>
      </c>
      <c r="C12" s="13">
        <v>35.44</v>
      </c>
      <c r="D12" s="13">
        <v>35.130000000000003</v>
      </c>
      <c r="E12" s="1">
        <v>12.7</v>
      </c>
      <c r="F12" s="1">
        <v>15.8</v>
      </c>
    </row>
    <row r="14" spans="2:6">
      <c r="E14" s="7" t="s">
        <v>26</v>
      </c>
    </row>
    <row r="25" spans="12:12">
      <c r="L25" s="7"/>
    </row>
  </sheetData>
  <mergeCells count="2">
    <mergeCell ref="C8:D8"/>
    <mergeCell ref="E8:F8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B7D23-60C9-46E6-8B61-FEB06414C135}">
  <dimension ref="B2:G36"/>
  <sheetViews>
    <sheetView workbookViewId="0">
      <selection activeCell="G25" sqref="G25"/>
    </sheetView>
  </sheetViews>
  <sheetFormatPr defaultRowHeight="14.45"/>
  <cols>
    <col min="2" max="2" width="53.140625" customWidth="1"/>
    <col min="3" max="3" width="9.140625" customWidth="1"/>
    <col min="7" max="7" width="9.140625" customWidth="1"/>
    <col min="12" max="12" width="9.140625" customWidth="1"/>
  </cols>
  <sheetData>
    <row r="2" spans="2:7">
      <c r="D2" t="s">
        <v>33</v>
      </c>
    </row>
    <row r="3" spans="2:7">
      <c r="B3" s="2" t="s">
        <v>34</v>
      </c>
    </row>
    <row r="4" spans="2:7">
      <c r="C4">
        <v>2011</v>
      </c>
      <c r="D4">
        <v>2022</v>
      </c>
      <c r="G4" s="7" t="s">
        <v>35</v>
      </c>
    </row>
    <row r="5" spans="2:7">
      <c r="B5" t="s">
        <v>36</v>
      </c>
      <c r="C5" s="1">
        <v>21.069995539826607</v>
      </c>
      <c r="D5" s="1">
        <v>33.205935347055416</v>
      </c>
      <c r="E5" s="1">
        <f>D5-C5</f>
        <v>12.135939807228809</v>
      </c>
    </row>
    <row r="6" spans="2:7">
      <c r="B6" t="s">
        <v>37</v>
      </c>
      <c r="C6" s="1">
        <v>39.797999239561868</v>
      </c>
      <c r="D6" s="1">
        <v>52.06712314397376</v>
      </c>
      <c r="E6" s="1">
        <f t="shared" ref="E6:E11" si="0">D6-C6</f>
        <v>12.269123904411892</v>
      </c>
    </row>
    <row r="7" spans="2:7">
      <c r="B7" t="s">
        <v>38</v>
      </c>
      <c r="C7" s="1">
        <v>8.395740783158514</v>
      </c>
      <c r="D7" s="1">
        <v>9.782811351677541</v>
      </c>
      <c r="E7" s="1">
        <f t="shared" si="0"/>
        <v>1.387070568519027</v>
      </c>
    </row>
    <row r="8" spans="2:7">
      <c r="B8" t="s">
        <v>39</v>
      </c>
      <c r="C8" s="1">
        <v>5.4891704997566571</v>
      </c>
      <c r="D8" s="1">
        <v>1.7653331130679271</v>
      </c>
      <c r="E8" s="1">
        <f t="shared" si="0"/>
        <v>-3.72383738668873</v>
      </c>
    </row>
    <row r="9" spans="2:7">
      <c r="B9" t="s">
        <v>40</v>
      </c>
      <c r="C9" s="1">
        <v>1.665142434289028</v>
      </c>
      <c r="D9" s="1">
        <v>1.0501727552968028</v>
      </c>
      <c r="E9" s="1">
        <f t="shared" si="0"/>
        <v>-0.61496967899222521</v>
      </c>
    </row>
    <row r="10" spans="2:7">
      <c r="B10" t="s">
        <v>41</v>
      </c>
      <c r="C10" s="1">
        <v>1.7612892752819855</v>
      </c>
      <c r="D10" s="1">
        <v>0.77116529277884593</v>
      </c>
      <c r="E10" s="1">
        <f t="shared" si="0"/>
        <v>-0.9901239825031396</v>
      </c>
    </row>
    <row r="11" spans="2:7">
      <c r="C11" s="1">
        <f>SUM(C5:C10)</f>
        <v>78.179337771874643</v>
      </c>
      <c r="D11" s="1">
        <f>SUM(D5:D10)</f>
        <v>98.642541003850283</v>
      </c>
      <c r="E11" s="1">
        <f t="shared" si="0"/>
        <v>20.463203231975641</v>
      </c>
    </row>
    <row r="13" spans="2:7">
      <c r="C13" s="1">
        <f>C5+C6+C7+C8</f>
        <v>74.752906062303637</v>
      </c>
      <c r="D13" s="1">
        <f>D5+D6+D7+D8</f>
        <v>96.821202955774638</v>
      </c>
    </row>
    <row r="14" spans="2:7">
      <c r="C14" s="1">
        <f>C5+C6</f>
        <v>60.867994779388475</v>
      </c>
      <c r="D14" s="1">
        <f>D5+D6</f>
        <v>85.273058491029175</v>
      </c>
    </row>
    <row r="15" spans="2:7">
      <c r="B15">
        <v>2022</v>
      </c>
      <c r="C15" t="s">
        <v>33</v>
      </c>
    </row>
    <row r="16" spans="2:7">
      <c r="B16" t="s">
        <v>42</v>
      </c>
      <c r="C16" t="s">
        <v>43</v>
      </c>
    </row>
    <row r="17" spans="2:7">
      <c r="B17" t="s">
        <v>44</v>
      </c>
      <c r="C17" s="8">
        <v>767376.62665905384</v>
      </c>
      <c r="D17" s="9">
        <f>C17/C$36*100</f>
        <v>33.205935347055416</v>
      </c>
      <c r="E17" s="1"/>
      <c r="F17" s="4"/>
    </row>
    <row r="18" spans="2:7">
      <c r="B18" t="s">
        <v>45</v>
      </c>
      <c r="C18" s="10">
        <v>1203251.5542920013</v>
      </c>
      <c r="D18" s="9">
        <f t="shared" ref="D18:D35" si="1">C18/C$36*100</f>
        <v>52.06712314397376</v>
      </c>
      <c r="E18" s="1"/>
      <c r="F18" s="4"/>
    </row>
    <row r="19" spans="2:7">
      <c r="B19" t="s">
        <v>46</v>
      </c>
      <c r="C19" s="10">
        <v>2862.7917356144358</v>
      </c>
      <c r="D19" s="1">
        <f t="shared" si="1"/>
        <v>0.12387877605651064</v>
      </c>
      <c r="E19" s="1"/>
      <c r="F19" s="4"/>
    </row>
    <row r="20" spans="2:7">
      <c r="B20" t="s">
        <v>47</v>
      </c>
      <c r="C20" s="10">
        <v>11911.271937330785</v>
      </c>
      <c r="D20" s="1">
        <f t="shared" si="1"/>
        <v>0.51542477593330915</v>
      </c>
      <c r="E20" s="1"/>
      <c r="F20" s="4"/>
    </row>
    <row r="21" spans="2:7">
      <c r="B21" t="s">
        <v>48</v>
      </c>
      <c r="C21" s="10">
        <v>9495.0321361679253</v>
      </c>
      <c r="D21" s="1">
        <f t="shared" si="1"/>
        <v>0.41086920330698296</v>
      </c>
      <c r="E21" s="1">
        <f>D19+D20+D21</f>
        <v>1.0501727552968028</v>
      </c>
      <c r="F21" s="4"/>
    </row>
    <row r="22" spans="2:7">
      <c r="B22" t="s">
        <v>49</v>
      </c>
      <c r="C22" s="10">
        <v>50016.933533845593</v>
      </c>
      <c r="D22" s="1">
        <f t="shared" si="1"/>
        <v>2.1643336576639904</v>
      </c>
      <c r="E22" s="1"/>
      <c r="F22" s="4"/>
    </row>
    <row r="23" spans="2:7">
      <c r="B23" t="s">
        <v>50</v>
      </c>
      <c r="C23" s="10">
        <v>78911.624944021329</v>
      </c>
      <c r="D23" s="1">
        <f t="shared" si="1"/>
        <v>3.414665269947653</v>
      </c>
      <c r="E23" s="1"/>
      <c r="F23" s="4"/>
    </row>
    <row r="24" spans="2:7">
      <c r="B24" t="s">
        <v>51</v>
      </c>
      <c r="C24" s="10">
        <v>71157.470852939339</v>
      </c>
      <c r="D24" s="1">
        <f t="shared" si="1"/>
        <v>3.0791273730734834</v>
      </c>
      <c r="E24" s="1"/>
      <c r="F24" s="4"/>
    </row>
    <row r="25" spans="2:7">
      <c r="B25" t="s">
        <v>52</v>
      </c>
      <c r="C25" s="10">
        <v>25991.046825336853</v>
      </c>
      <c r="D25" s="1">
        <f t="shared" si="1"/>
        <v>1.1246850509924151</v>
      </c>
      <c r="E25" s="1">
        <f>D22+D23+D24+D25</f>
        <v>9.782811351677541</v>
      </c>
      <c r="F25" s="4"/>
      <c r="G25" s="7"/>
    </row>
    <row r="26" spans="2:7">
      <c r="B26" t="s">
        <v>53</v>
      </c>
      <c r="C26" s="10">
        <v>9426.7186066936465</v>
      </c>
      <c r="D26" s="1">
        <f t="shared" si="1"/>
        <v>0.40791313901697701</v>
      </c>
      <c r="E26" s="1"/>
      <c r="F26" s="4"/>
    </row>
    <row r="27" spans="2:7">
      <c r="B27" t="s">
        <v>54</v>
      </c>
      <c r="C27" s="10">
        <v>156.68627971125164</v>
      </c>
      <c r="D27" s="1">
        <f t="shared" si="1"/>
        <v>6.7801315457241872E-3</v>
      </c>
      <c r="E27" s="1"/>
      <c r="F27" s="4"/>
    </row>
    <row r="28" spans="2:7">
      <c r="B28" t="s">
        <v>55</v>
      </c>
      <c r="C28" s="10">
        <v>25943.578821796869</v>
      </c>
      <c r="D28" s="1">
        <f t="shared" si="1"/>
        <v>1.1226310146798095</v>
      </c>
      <c r="E28" s="11">
        <f>D26+D27+D28+D35</f>
        <v>1.7653331130679271</v>
      </c>
      <c r="F28" s="4"/>
    </row>
    <row r="29" spans="2:7">
      <c r="B29" t="s">
        <v>56</v>
      </c>
      <c r="C29" s="10">
        <v>12062.297437505787</v>
      </c>
      <c r="D29" s="1">
        <f t="shared" si="1"/>
        <v>0.52195995412397367</v>
      </c>
      <c r="E29" s="1"/>
      <c r="F29" s="4"/>
    </row>
    <row r="30" spans="2:7">
      <c r="B30" t="s">
        <v>57</v>
      </c>
      <c r="C30" s="10">
        <v>1258.3445094167942</v>
      </c>
      <c r="D30" s="1">
        <f t="shared" si="1"/>
        <v>5.4451106500251957E-2</v>
      </c>
      <c r="E30" s="1"/>
      <c r="F30" s="4"/>
    </row>
    <row r="31" spans="2:7">
      <c r="B31" t="s">
        <v>58</v>
      </c>
      <c r="C31" s="10">
        <v>7822.9713769347472</v>
      </c>
      <c r="D31" s="1">
        <f t="shared" si="1"/>
        <v>0.33851575971934822</v>
      </c>
      <c r="E31" s="1"/>
      <c r="F31" s="4"/>
    </row>
    <row r="32" spans="2:7">
      <c r="B32" t="s">
        <v>59</v>
      </c>
      <c r="C32" s="10">
        <v>7613.9294352366669</v>
      </c>
      <c r="D32" s="1">
        <f t="shared" si="1"/>
        <v>0.32947009301580205</v>
      </c>
      <c r="E32" s="1"/>
      <c r="F32" s="4"/>
    </row>
    <row r="33" spans="2:6">
      <c r="B33" t="s">
        <v>60</v>
      </c>
      <c r="C33" s="10">
        <v>1126.0933874160817</v>
      </c>
      <c r="D33" s="1">
        <f t="shared" si="1"/>
        <v>4.8728333543443685E-2</v>
      </c>
      <c r="E33" s="1">
        <f>D30+D31+D32+D33</f>
        <v>0.77116529277884593</v>
      </c>
      <c r="F33" s="4"/>
    </row>
    <row r="34" spans="2:6">
      <c r="B34" t="s">
        <v>61</v>
      </c>
      <c r="C34" s="10">
        <v>19308.067360416429</v>
      </c>
      <c r="D34" s="1">
        <f t="shared" si="1"/>
        <v>0.83549904202573411</v>
      </c>
      <c r="E34" s="1"/>
      <c r="F34" s="4"/>
    </row>
    <row r="35" spans="2:6">
      <c r="B35" t="s">
        <v>62</v>
      </c>
      <c r="C35" s="10">
        <v>5269.1979104473085</v>
      </c>
      <c r="D35" s="1">
        <f t="shared" si="1"/>
        <v>0.22800882782541609</v>
      </c>
      <c r="E35" s="1"/>
      <c r="F35" s="4"/>
    </row>
    <row r="36" spans="2:6">
      <c r="C36" s="12">
        <f>SUM(C17:C35)</f>
        <v>2310962.2380418871</v>
      </c>
      <c r="D36" s="1">
        <f>SUM(D17:D35)</f>
        <v>100</v>
      </c>
      <c r="E36" s="1"/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4202E-30FF-4385-BB61-843AC066EB76}">
  <dimension ref="C1:U5"/>
  <sheetViews>
    <sheetView topLeftCell="D1" zoomScale="110" zoomScaleNormal="110" workbookViewId="0">
      <selection activeCell="F26" sqref="F26"/>
    </sheetView>
  </sheetViews>
  <sheetFormatPr defaultRowHeight="14.45"/>
  <cols>
    <col min="3" max="3" width="26.42578125" customWidth="1"/>
  </cols>
  <sheetData>
    <row r="1" spans="3:21">
      <c r="D1" t="s">
        <v>63</v>
      </c>
      <c r="G1" t="s">
        <v>64</v>
      </c>
      <c r="J1" t="s">
        <v>65</v>
      </c>
      <c r="M1" t="s">
        <v>66</v>
      </c>
      <c r="P1" t="s">
        <v>67</v>
      </c>
      <c r="S1" t="s">
        <v>68</v>
      </c>
    </row>
    <row r="2" spans="3:21">
      <c r="D2" t="s">
        <v>29</v>
      </c>
      <c r="E2" t="s">
        <v>30</v>
      </c>
      <c r="F2" t="s">
        <v>69</v>
      </c>
      <c r="G2" t="s">
        <v>29</v>
      </c>
      <c r="H2" t="s">
        <v>30</v>
      </c>
      <c r="I2" t="s">
        <v>69</v>
      </c>
      <c r="J2" t="s">
        <v>29</v>
      </c>
      <c r="K2" t="s">
        <v>30</v>
      </c>
      <c r="L2" t="s">
        <v>69</v>
      </c>
      <c r="M2" t="s">
        <v>29</v>
      </c>
      <c r="N2" t="s">
        <v>30</v>
      </c>
      <c r="O2" t="s">
        <v>69</v>
      </c>
      <c r="P2" t="s">
        <v>29</v>
      </c>
      <c r="Q2" t="s">
        <v>30</v>
      </c>
      <c r="R2" t="s">
        <v>69</v>
      </c>
      <c r="S2" t="s">
        <v>29</v>
      </c>
      <c r="T2" t="s">
        <v>30</v>
      </c>
      <c r="U2" t="s">
        <v>69</v>
      </c>
    </row>
    <row r="3" spans="3:21">
      <c r="C3" t="s">
        <v>70</v>
      </c>
      <c r="D3" s="14">
        <v>12.166637479747241</v>
      </c>
      <c r="E3" s="14">
        <v>7.1542409028268015</v>
      </c>
      <c r="F3" s="14">
        <v>2.3043094833746736</v>
      </c>
      <c r="G3" s="14">
        <v>11.415162854093678</v>
      </c>
      <c r="H3" s="14">
        <v>6.7078359161578742</v>
      </c>
      <c r="I3" s="14">
        <v>2.0013298803844677</v>
      </c>
      <c r="J3" s="14">
        <v>8.8325047695189731</v>
      </c>
      <c r="K3" s="14">
        <v>5.5828784618931682</v>
      </c>
      <c r="L3" s="14">
        <v>1.6398348482209535</v>
      </c>
      <c r="M3" s="14">
        <v>6.3784969695135834</v>
      </c>
      <c r="N3" s="14">
        <v>4.6521648866697225</v>
      </c>
      <c r="O3" s="14">
        <v>2.36214397553195</v>
      </c>
      <c r="P3" s="14">
        <v>3.8162974692483527</v>
      </c>
      <c r="Q3" s="14">
        <v>2.465589200839938</v>
      </c>
      <c r="R3" s="14">
        <v>0.69429627471637512</v>
      </c>
      <c r="S3" s="14">
        <v>3.0867051677846229</v>
      </c>
      <c r="T3" s="14">
        <v>1.408878556095605</v>
      </c>
      <c r="U3" s="14">
        <v>0.30758494157630545</v>
      </c>
    </row>
    <row r="4" spans="3:21">
      <c r="C4" t="s">
        <v>71</v>
      </c>
      <c r="D4" s="14">
        <v>1.5281778537519373</v>
      </c>
      <c r="E4" s="14">
        <v>1.0244365479298327</v>
      </c>
      <c r="F4" s="14">
        <v>0.38532280231009214</v>
      </c>
      <c r="G4" s="14">
        <v>1.2289281644794026</v>
      </c>
      <c r="H4" s="14">
        <v>0.95263218096035174</v>
      </c>
      <c r="I4" s="14">
        <v>0.25348274700475132</v>
      </c>
      <c r="J4" s="14">
        <v>2.0936899867852459</v>
      </c>
      <c r="K4" s="14">
        <v>0.82210494223817365</v>
      </c>
      <c r="L4" s="14">
        <v>0.14108402804669085</v>
      </c>
      <c r="M4" s="14">
        <v>0.57784776470696708</v>
      </c>
      <c r="N4" s="14">
        <v>0.59674306466285221</v>
      </c>
      <c r="O4" s="14">
        <v>0.50200719118620507</v>
      </c>
      <c r="P4" s="14">
        <v>1.2357818160642102</v>
      </c>
      <c r="Q4" s="14">
        <v>0.66753658022246132</v>
      </c>
      <c r="R4" s="14">
        <v>0.26574963861529399</v>
      </c>
      <c r="S4" s="14">
        <v>0.65730715776281023</v>
      </c>
      <c r="T4" s="14">
        <v>0.36067299567650557</v>
      </c>
      <c r="U4" s="14">
        <v>9.9254824053901236E-2</v>
      </c>
    </row>
    <row r="5" spans="3:21">
      <c r="C5" t="s">
        <v>72</v>
      </c>
      <c r="D5" s="14">
        <f>SUM(D3:D4)</f>
        <v>13.694815333499179</v>
      </c>
      <c r="E5" s="14">
        <f t="shared" ref="E5:O5" si="0">SUM(E3:E4)</f>
        <v>8.1786774507566342</v>
      </c>
      <c r="F5" s="14">
        <f t="shared" si="0"/>
        <v>2.6896322856847656</v>
      </c>
      <c r="G5" s="14">
        <f t="shared" si="0"/>
        <v>12.64409101857308</v>
      </c>
      <c r="H5" s="14">
        <f t="shared" si="0"/>
        <v>7.6604680971182262</v>
      </c>
      <c r="I5" s="14">
        <f t="shared" si="0"/>
        <v>2.2548126273892191</v>
      </c>
      <c r="J5" s="14">
        <f t="shared" si="0"/>
        <v>10.92619475630422</v>
      </c>
      <c r="K5" s="14">
        <f t="shared" si="0"/>
        <v>6.4049834041313414</v>
      </c>
      <c r="L5" s="14">
        <f t="shared" si="0"/>
        <v>1.7809188762676444</v>
      </c>
      <c r="M5" s="14">
        <f t="shared" si="0"/>
        <v>6.9563447342205507</v>
      </c>
      <c r="N5" s="14">
        <f t="shared" si="0"/>
        <v>5.2489079513325745</v>
      </c>
      <c r="O5" s="14">
        <f t="shared" si="0"/>
        <v>2.864151166718155</v>
      </c>
      <c r="P5" s="14">
        <f>SUM(P3:P4)</f>
        <v>5.0520792853125629</v>
      </c>
      <c r="Q5" s="14">
        <f t="shared" ref="Q5:U5" si="1">SUM(Q3:Q4)</f>
        <v>3.1331257810623994</v>
      </c>
      <c r="R5" s="14">
        <f t="shared" si="1"/>
        <v>0.96004591333166911</v>
      </c>
      <c r="S5" s="14">
        <f t="shared" si="1"/>
        <v>3.7440123255474331</v>
      </c>
      <c r="T5" s="14">
        <f t="shared" si="1"/>
        <v>1.7695515517721105</v>
      </c>
      <c r="U5" s="14">
        <f t="shared" si="1"/>
        <v>0.40683976563020668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147AB-B75F-438C-960E-F1E06565984F}">
  <dimension ref="C1:V5"/>
  <sheetViews>
    <sheetView zoomScale="80" zoomScaleNormal="80" workbookViewId="0">
      <selection activeCell="D28" sqref="D28"/>
    </sheetView>
  </sheetViews>
  <sheetFormatPr defaultRowHeight="14.45"/>
  <cols>
    <col min="3" max="3" width="26.42578125" customWidth="1"/>
  </cols>
  <sheetData>
    <row r="1" spans="3:22">
      <c r="D1" t="s">
        <v>63</v>
      </c>
      <c r="G1" t="s">
        <v>64</v>
      </c>
      <c r="J1" t="s">
        <v>65</v>
      </c>
      <c r="M1" t="s">
        <v>66</v>
      </c>
      <c r="P1" t="s">
        <v>67</v>
      </c>
      <c r="S1" t="s">
        <v>68</v>
      </c>
    </row>
    <row r="2" spans="3:22">
      <c r="D2" t="s">
        <v>73</v>
      </c>
      <c r="E2" t="s">
        <v>74</v>
      </c>
      <c r="F2" t="s">
        <v>75</v>
      </c>
      <c r="G2" t="s">
        <v>73</v>
      </c>
      <c r="H2" t="s">
        <v>74</v>
      </c>
      <c r="I2" t="s">
        <v>75</v>
      </c>
      <c r="J2" t="s">
        <v>73</v>
      </c>
      <c r="K2" t="s">
        <v>74</v>
      </c>
      <c r="L2" t="s">
        <v>75</v>
      </c>
      <c r="M2" t="s">
        <v>73</v>
      </c>
      <c r="N2" t="s">
        <v>74</v>
      </c>
      <c r="O2" t="s">
        <v>75</v>
      </c>
      <c r="P2" t="s">
        <v>73</v>
      </c>
      <c r="Q2" t="s">
        <v>74</v>
      </c>
      <c r="R2" t="s">
        <v>75</v>
      </c>
      <c r="S2" t="s">
        <v>73</v>
      </c>
      <c r="T2" t="s">
        <v>74</v>
      </c>
      <c r="U2" t="s">
        <v>75</v>
      </c>
    </row>
    <row r="3" spans="3:22">
      <c r="C3" t="s">
        <v>70</v>
      </c>
      <c r="D3" s="14">
        <v>4.2980742237210752</v>
      </c>
      <c r="E3" s="14">
        <v>6.9181315362719129</v>
      </c>
      <c r="F3" s="14">
        <v>6.2027079689111444</v>
      </c>
      <c r="G3" s="14">
        <v>3.9161242293153826</v>
      </c>
      <c r="H3" s="14">
        <v>6.4764743300447378</v>
      </c>
      <c r="I3" s="14">
        <v>5.6790888792807452</v>
      </c>
      <c r="J3" s="14">
        <v>2.7889273231639455</v>
      </c>
      <c r="K3" s="14">
        <v>5.4125610896572365</v>
      </c>
      <c r="L3" s="14">
        <v>5.0559526605794058</v>
      </c>
      <c r="M3" s="14">
        <v>2.9383925856363908</v>
      </c>
      <c r="N3" s="14">
        <v>4.5176818414371862</v>
      </c>
      <c r="O3" s="14">
        <v>4.4869625035346639</v>
      </c>
      <c r="P3" s="14">
        <v>1.4628167713622915</v>
      </c>
      <c r="Q3" s="14">
        <v>2.2642475257586203</v>
      </c>
      <c r="R3" s="14">
        <v>1.8097470390387627</v>
      </c>
      <c r="S3" s="14">
        <v>0.81584545151992383</v>
      </c>
      <c r="T3" s="14">
        <v>1.2000514168875118</v>
      </c>
      <c r="U3" s="14">
        <v>1.9757444404211588</v>
      </c>
    </row>
    <row r="4" spans="3:22">
      <c r="C4" t="s">
        <v>71</v>
      </c>
      <c r="D4" s="14">
        <v>0.49215861716045539</v>
      </c>
      <c r="E4" s="14">
        <v>0.96482991786939132</v>
      </c>
      <c r="F4" s="14">
        <v>1.1829196266036188</v>
      </c>
      <c r="G4" s="14">
        <v>0.35717608052428895</v>
      </c>
      <c r="H4" s="14">
        <v>0.78723330153229487</v>
      </c>
      <c r="I4" s="14">
        <v>1.1184393194299223</v>
      </c>
      <c r="J4" s="14">
        <v>0.7411200686042021</v>
      </c>
      <c r="K4" s="14">
        <v>0.66221845857186978</v>
      </c>
      <c r="L4" s="14">
        <v>0.79623465764260171</v>
      </c>
      <c r="M4" s="14">
        <v>0.53527650849412722</v>
      </c>
      <c r="N4" s="14">
        <v>0.53114374403059983</v>
      </c>
      <c r="O4" s="14">
        <v>0.61897935065677878</v>
      </c>
      <c r="P4" s="14">
        <v>0.32744363379819974</v>
      </c>
      <c r="Q4" s="14">
        <v>0.67355653721778852</v>
      </c>
      <c r="R4" s="14">
        <v>0.93125921935576317</v>
      </c>
      <c r="S4" s="14">
        <v>0.1078457634959054</v>
      </c>
      <c r="T4" s="14">
        <v>0.25454739760341805</v>
      </c>
      <c r="U4" s="14">
        <v>0.79648686287199144</v>
      </c>
    </row>
    <row r="5" spans="3:22">
      <c r="C5" t="s">
        <v>72</v>
      </c>
      <c r="D5" s="14">
        <f>SUM(D3:D4)</f>
        <v>4.7902328408815302</v>
      </c>
      <c r="E5" s="14">
        <f t="shared" ref="E5:U5" si="0">SUM(E3:E4)</f>
        <v>7.882961454141304</v>
      </c>
      <c r="F5" s="14">
        <f t="shared" si="0"/>
        <v>7.3856275955147632</v>
      </c>
      <c r="G5" s="14">
        <f t="shared" si="0"/>
        <v>4.2733003098396711</v>
      </c>
      <c r="H5" s="14">
        <f t="shared" si="0"/>
        <v>7.2637076315770326</v>
      </c>
      <c r="I5" s="14">
        <f t="shared" si="0"/>
        <v>6.7975281987106673</v>
      </c>
      <c r="J5" s="14">
        <f t="shared" si="0"/>
        <v>3.5300473917681474</v>
      </c>
      <c r="K5" s="14">
        <f t="shared" si="0"/>
        <v>6.074779548229106</v>
      </c>
      <c r="L5" s="14">
        <f t="shared" si="0"/>
        <v>5.8521873182220077</v>
      </c>
      <c r="M5" s="14">
        <f t="shared" si="0"/>
        <v>3.4736690941305182</v>
      </c>
      <c r="N5" s="14">
        <f t="shared" si="0"/>
        <v>5.0488255854677861</v>
      </c>
      <c r="O5" s="14">
        <f t="shared" si="0"/>
        <v>5.1059418541914425</v>
      </c>
      <c r="P5" s="14">
        <f t="shared" si="0"/>
        <v>1.7902604051604913</v>
      </c>
      <c r="Q5" s="14">
        <f t="shared" si="0"/>
        <v>2.9378040629764088</v>
      </c>
      <c r="R5" s="14">
        <f t="shared" si="0"/>
        <v>2.7410062583945258</v>
      </c>
      <c r="S5" s="14">
        <f t="shared" si="0"/>
        <v>0.92369121501582918</v>
      </c>
      <c r="T5" s="14">
        <f t="shared" si="0"/>
        <v>1.4545988144909299</v>
      </c>
      <c r="U5" s="14">
        <f t="shared" si="0"/>
        <v>2.7722313032931503</v>
      </c>
      <c r="V5" s="14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DF166-EA77-4520-B62B-C058F068181E}">
  <dimension ref="C2:AA8"/>
  <sheetViews>
    <sheetView zoomScale="110" zoomScaleNormal="110" workbookViewId="0">
      <selection activeCell="D30" sqref="D30"/>
    </sheetView>
  </sheetViews>
  <sheetFormatPr defaultRowHeight="14.45"/>
  <cols>
    <col min="3" max="3" width="26.42578125" customWidth="1"/>
  </cols>
  <sheetData>
    <row r="2" spans="3:27">
      <c r="D2" t="s">
        <v>63</v>
      </c>
      <c r="G2" s="15"/>
      <c r="H2" t="s">
        <v>64</v>
      </c>
      <c r="K2" s="15"/>
      <c r="L2" t="s">
        <v>65</v>
      </c>
      <c r="O2" s="15"/>
      <c r="P2" t="s">
        <v>66</v>
      </c>
      <c r="T2" t="s">
        <v>67</v>
      </c>
      <c r="X2" t="s">
        <v>68</v>
      </c>
    </row>
    <row r="3" spans="3:27">
      <c r="D3" t="s">
        <v>76</v>
      </c>
      <c r="E3" t="s">
        <v>77</v>
      </c>
      <c r="F3" t="s">
        <v>78</v>
      </c>
      <c r="G3" s="15" t="s">
        <v>79</v>
      </c>
      <c r="H3" t="s">
        <v>76</v>
      </c>
      <c r="I3" t="s">
        <v>77</v>
      </c>
      <c r="J3" t="s">
        <v>78</v>
      </c>
      <c r="K3" s="15" t="s">
        <v>79</v>
      </c>
      <c r="L3" t="s">
        <v>76</v>
      </c>
      <c r="M3" t="s">
        <v>77</v>
      </c>
      <c r="N3" t="s">
        <v>78</v>
      </c>
      <c r="O3" s="15" t="s">
        <v>79</v>
      </c>
      <c r="P3" t="s">
        <v>76</v>
      </c>
      <c r="Q3" t="s">
        <v>77</v>
      </c>
      <c r="R3" t="s">
        <v>78</v>
      </c>
      <c r="S3" s="15" t="s">
        <v>79</v>
      </c>
      <c r="T3" t="s">
        <v>76</v>
      </c>
      <c r="U3" t="s">
        <v>77</v>
      </c>
      <c r="V3" t="s">
        <v>78</v>
      </c>
      <c r="W3" s="15" t="s">
        <v>79</v>
      </c>
      <c r="X3" t="s">
        <v>76</v>
      </c>
      <c r="Y3" t="s">
        <v>77</v>
      </c>
      <c r="Z3" t="s">
        <v>78</v>
      </c>
      <c r="AA3" s="15" t="s">
        <v>79</v>
      </c>
    </row>
    <row r="4" spans="3:27">
      <c r="C4" t="s">
        <v>70</v>
      </c>
      <c r="D4" s="14">
        <v>5.1440160294502419</v>
      </c>
      <c r="E4" s="14">
        <v>3.1345086505889435</v>
      </c>
      <c r="F4" s="14">
        <v>4.18970440042939</v>
      </c>
      <c r="G4" s="16">
        <v>8.5058942005273721</v>
      </c>
      <c r="H4" s="14">
        <v>4.8449820193890325</v>
      </c>
      <c r="I4" s="14">
        <v>3.2860979880648129</v>
      </c>
      <c r="J4" s="14">
        <v>4.1924513053683112</v>
      </c>
      <c r="K4" s="16">
        <v>7.3846496713913323</v>
      </c>
      <c r="L4" s="14">
        <v>3.7463750258859561</v>
      </c>
      <c r="M4" s="14">
        <v>2.3423475543459822</v>
      </c>
      <c r="N4" s="14">
        <v>3.2181937658494641</v>
      </c>
      <c r="O4" s="16">
        <v>6.3735079255247573</v>
      </c>
      <c r="P4" s="14">
        <v>3.1947341061742041</v>
      </c>
      <c r="Q4" s="14">
        <v>2.1571486464520921</v>
      </c>
      <c r="R4" s="14">
        <v>2.6295766755875194</v>
      </c>
      <c r="S4" s="16">
        <v>6.0648397066696607</v>
      </c>
      <c r="T4" s="14">
        <v>2.1645106282516222</v>
      </c>
      <c r="U4" s="14">
        <v>1.602487220384073</v>
      </c>
      <c r="V4" s="14">
        <v>1.7974350814721065</v>
      </c>
      <c r="W4" s="16">
        <v>1.7844138682494699</v>
      </c>
      <c r="X4" s="14">
        <v>1.4139849549297012</v>
      </c>
      <c r="Y4" s="14">
        <v>0.92277083291317685</v>
      </c>
      <c r="Z4" s="14">
        <v>0.75192792438155576</v>
      </c>
      <c r="AA4" s="16">
        <v>1.3773769825816469</v>
      </c>
    </row>
    <row r="5" spans="3:27">
      <c r="C5" t="s">
        <v>71</v>
      </c>
      <c r="D5" s="14">
        <v>0.63932000679856227</v>
      </c>
      <c r="E5" s="14">
        <v>1.0288285448183654</v>
      </c>
      <c r="F5" s="14">
        <v>0.8083671476292914</v>
      </c>
      <c r="G5" s="16">
        <v>0.80844312323118139</v>
      </c>
      <c r="H5" s="14">
        <v>0.76300295920149519</v>
      </c>
      <c r="I5" s="14">
        <v>0.75477131410660325</v>
      </c>
      <c r="J5" s="14">
        <v>0.44441868114414168</v>
      </c>
      <c r="K5" s="16">
        <v>0.66792637865785687</v>
      </c>
      <c r="L5" s="14">
        <v>0.96844769967299738</v>
      </c>
      <c r="M5" s="14">
        <v>0.75370699879337433</v>
      </c>
      <c r="N5" s="14">
        <v>0.68392833786870433</v>
      </c>
      <c r="O5" s="16">
        <v>0.52135513817892853</v>
      </c>
      <c r="P5" s="14">
        <v>0.62270903447009707</v>
      </c>
      <c r="Q5" s="14">
        <v>0.57558714320485715</v>
      </c>
      <c r="R5" s="14">
        <v>0.50756887015099261</v>
      </c>
      <c r="S5" s="16">
        <v>0.49727258670503499</v>
      </c>
      <c r="T5" s="14">
        <v>0.48069843938752194</v>
      </c>
      <c r="U5" s="14">
        <v>0.48723450888646841</v>
      </c>
      <c r="V5" s="14">
        <v>0.36652311905671076</v>
      </c>
      <c r="W5" s="16">
        <v>0.8189490354336143</v>
      </c>
      <c r="X5" s="14">
        <v>0.38390408101491108</v>
      </c>
      <c r="Y5" s="14">
        <v>0.32481263042098801</v>
      </c>
      <c r="Z5" s="14">
        <v>0.21483699991659105</v>
      </c>
      <c r="AA5" s="16">
        <v>0.23219892691088537</v>
      </c>
    </row>
    <row r="6" spans="3:27">
      <c r="C6" t="s">
        <v>72</v>
      </c>
      <c r="D6" s="14">
        <f>SUM(D4:D5)</f>
        <v>5.7833360362488042</v>
      </c>
      <c r="E6" s="14">
        <f t="shared" ref="E6:AA6" si="0">SUM(E4:E5)</f>
        <v>4.1633371954073084</v>
      </c>
      <c r="F6" s="14">
        <f t="shared" si="0"/>
        <v>4.9980715480586815</v>
      </c>
      <c r="G6" s="17">
        <f t="shared" si="0"/>
        <v>9.3143373237585543</v>
      </c>
      <c r="H6" s="14">
        <f t="shared" si="0"/>
        <v>5.6079849785905278</v>
      </c>
      <c r="I6" s="14">
        <f t="shared" si="0"/>
        <v>4.0408693021714157</v>
      </c>
      <c r="J6" s="14">
        <f t="shared" si="0"/>
        <v>4.636869986512453</v>
      </c>
      <c r="K6" s="17">
        <f t="shared" si="0"/>
        <v>8.0525760500491899</v>
      </c>
      <c r="L6" s="14">
        <f t="shared" si="0"/>
        <v>4.7148227255589532</v>
      </c>
      <c r="M6" s="14">
        <f t="shared" si="0"/>
        <v>3.0960545531393566</v>
      </c>
      <c r="N6" s="14">
        <f t="shared" si="0"/>
        <v>3.9021221037181686</v>
      </c>
      <c r="O6" s="17">
        <f t="shared" si="0"/>
        <v>6.8948630637036858</v>
      </c>
      <c r="P6" s="14">
        <f t="shared" si="0"/>
        <v>3.817443140644301</v>
      </c>
      <c r="Q6" s="14">
        <f t="shared" si="0"/>
        <v>2.7327357896569495</v>
      </c>
      <c r="R6" s="14">
        <f t="shared" si="0"/>
        <v>3.137145545738512</v>
      </c>
      <c r="S6" s="17">
        <f t="shared" si="0"/>
        <v>6.562112293374696</v>
      </c>
      <c r="T6" s="18">
        <f t="shared" si="0"/>
        <v>2.645209067639144</v>
      </c>
      <c r="U6" s="14">
        <f t="shared" si="0"/>
        <v>2.0897217292705412</v>
      </c>
      <c r="V6" s="14">
        <f t="shared" si="0"/>
        <v>2.1639582005288172</v>
      </c>
      <c r="W6" s="17">
        <f t="shared" si="0"/>
        <v>2.6033629036830841</v>
      </c>
      <c r="X6" s="18">
        <f t="shared" si="0"/>
        <v>1.7978890359446122</v>
      </c>
      <c r="Y6" s="14">
        <f t="shared" si="0"/>
        <v>1.2475834633341649</v>
      </c>
      <c r="Z6" s="14">
        <f t="shared" si="0"/>
        <v>0.96676492429814687</v>
      </c>
      <c r="AA6" s="16">
        <f t="shared" si="0"/>
        <v>1.6095759094925322</v>
      </c>
    </row>
    <row r="7" spans="3:27">
      <c r="G7" s="15"/>
      <c r="K7" s="15"/>
      <c r="O7" s="15"/>
      <c r="S7" s="15"/>
      <c r="W7" s="15"/>
      <c r="AA7" s="15"/>
    </row>
    <row r="8" spans="3:27">
      <c r="G8" s="15"/>
      <c r="K8" s="15"/>
      <c r="O8" s="15"/>
      <c r="S8" s="15"/>
      <c r="W8" s="15"/>
      <c r="AA8" s="15"/>
    </row>
  </sheetData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88E3B-B68C-4A53-967D-1717D2A8DA38}">
  <dimension ref="A1:K8"/>
  <sheetViews>
    <sheetView workbookViewId="0">
      <selection activeCell="B30" sqref="B30"/>
    </sheetView>
  </sheetViews>
  <sheetFormatPr defaultRowHeight="14.45"/>
  <sheetData>
    <row r="1" spans="1:11">
      <c r="A1" t="s">
        <v>80</v>
      </c>
      <c r="B1" t="s">
        <v>81</v>
      </c>
      <c r="E1" t="s">
        <v>82</v>
      </c>
      <c r="H1" t="s">
        <v>83</v>
      </c>
    </row>
    <row r="2" spans="1:11">
      <c r="B2" t="s">
        <v>73</v>
      </c>
      <c r="C2" t="s">
        <v>74</v>
      </c>
      <c r="D2" t="s">
        <v>75</v>
      </c>
      <c r="E2" t="s">
        <v>29</v>
      </c>
      <c r="F2" t="s">
        <v>30</v>
      </c>
      <c r="G2" t="s">
        <v>69</v>
      </c>
      <c r="H2" t="s">
        <v>76</v>
      </c>
      <c r="I2" t="s">
        <v>77</v>
      </c>
      <c r="J2" t="s">
        <v>78</v>
      </c>
      <c r="K2" t="s">
        <v>79</v>
      </c>
    </row>
    <row r="3" spans="1:11">
      <c r="A3" t="s">
        <v>63</v>
      </c>
      <c r="B3" s="14">
        <v>77.239947763143348</v>
      </c>
      <c r="C3" s="14">
        <v>87.313959276684912</v>
      </c>
      <c r="D3" s="14">
        <v>78.829153332579381</v>
      </c>
      <c r="E3" s="14">
        <v>82.573963760204379</v>
      </c>
      <c r="F3" s="14">
        <v>82.965515283614593</v>
      </c>
      <c r="G3" s="14">
        <v>81.719646580196184</v>
      </c>
      <c r="H3" s="14">
        <v>73.131000436505801</v>
      </c>
      <c r="I3" s="14">
        <v>76.334757941653123</v>
      </c>
      <c r="J3" s="14">
        <v>82.975172735171085</v>
      </c>
      <c r="K3" s="14">
        <v>88.647244597565333</v>
      </c>
    </row>
    <row r="4" spans="1:11">
      <c r="A4" t="s">
        <v>64</v>
      </c>
      <c r="B4" s="14">
        <v>91.314642273883052</v>
      </c>
      <c r="C4" s="14">
        <v>90.96682446366647</v>
      </c>
      <c r="D4" s="14">
        <v>90.214601252834072</v>
      </c>
      <c r="E4" s="14">
        <v>92.631940215790323</v>
      </c>
      <c r="F4" s="14">
        <v>89.569120002356414</v>
      </c>
      <c r="G4" s="14">
        <v>90.739376662071507</v>
      </c>
      <c r="H4" s="14">
        <v>86.680210158513887</v>
      </c>
      <c r="I4" s="14">
        <v>81.52168714251944</v>
      </c>
      <c r="J4" s="14">
        <v>92.938774292155443</v>
      </c>
      <c r="K4" s="14">
        <v>95.264551980306933</v>
      </c>
    </row>
    <row r="5" spans="1:11">
      <c r="A5" t="s">
        <v>65</v>
      </c>
      <c r="B5" s="14">
        <v>81.267884236242054</v>
      </c>
      <c r="C5" s="14">
        <v>86.783459711627842</v>
      </c>
      <c r="D5" s="14">
        <v>90.160307029057492</v>
      </c>
      <c r="E5" s="14">
        <v>78.989198330823655</v>
      </c>
      <c r="F5" s="14">
        <v>90.136146138587321</v>
      </c>
      <c r="G5" s="14">
        <v>90.062602957876251</v>
      </c>
      <c r="H5" s="14">
        <v>78.538622435440743</v>
      </c>
      <c r="I5" s="14">
        <v>74.395776468667478</v>
      </c>
      <c r="J5" s="14">
        <v>84.018927492684753</v>
      </c>
      <c r="K5" s="14">
        <v>93.313361113704332</v>
      </c>
    </row>
    <row r="6" spans="1:11">
      <c r="A6" t="s">
        <v>66</v>
      </c>
      <c r="B6" s="14">
        <v>68.075020082063816</v>
      </c>
      <c r="C6" s="14">
        <v>76.601005501832674</v>
      </c>
      <c r="D6" s="14">
        <v>69.001223802739503</v>
      </c>
      <c r="E6" s="14">
        <v>92.909725036963749</v>
      </c>
      <c r="F6" s="14">
        <v>76.877022076215383</v>
      </c>
      <c r="G6" s="14">
        <v>47.936490561468581</v>
      </c>
      <c r="H6" s="14">
        <v>73.27370552164281</v>
      </c>
      <c r="I6" s="14">
        <v>54.411769913651057</v>
      </c>
      <c r="J6" s="14">
        <v>60.079684894410946</v>
      </c>
      <c r="K6" s="14">
        <v>79.503793005718066</v>
      </c>
    </row>
    <row r="7" spans="1:11">
      <c r="A7" t="s">
        <v>67</v>
      </c>
      <c r="B7" s="14">
        <v>77.568406147738955</v>
      </c>
      <c r="C7" s="14">
        <v>84.010092731233385</v>
      </c>
      <c r="D7" s="14">
        <v>78.814173783182113</v>
      </c>
      <c r="E7" s="14">
        <v>92.052522830061434</v>
      </c>
      <c r="F7" s="14">
        <v>78.966051554243975</v>
      </c>
      <c r="G7" s="14">
        <v>64.687772982957824</v>
      </c>
      <c r="H7" s="14">
        <v>80.676786081713956</v>
      </c>
      <c r="I7" s="14">
        <v>71.287130301827517</v>
      </c>
      <c r="J7" s="14">
        <v>74.179084515072361</v>
      </c>
      <c r="K7" s="14">
        <v>89.094441648839435</v>
      </c>
    </row>
    <row r="8" spans="1:11">
      <c r="A8" t="s">
        <v>68</v>
      </c>
      <c r="B8" s="14">
        <v>84.60274660933861</v>
      </c>
      <c r="C8" s="14">
        <v>69.016084273550746</v>
      </c>
      <c r="D8" s="14">
        <v>78.07351346927868</v>
      </c>
      <c r="E8" s="14">
        <v>76.452559173078498</v>
      </c>
      <c r="F8" s="14">
        <v>79.20537040153765</v>
      </c>
      <c r="G8" s="14">
        <v>64.944794634110053</v>
      </c>
      <c r="H8" s="14">
        <v>82.425145499564081</v>
      </c>
      <c r="I8" s="14">
        <v>61.799413130686247</v>
      </c>
      <c r="J8" s="14">
        <v>76.131731069680256</v>
      </c>
      <c r="K8" s="14">
        <v>76.810468505943433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BB1BA-DBE9-43A2-B5A6-583B1F3A02AA}">
  <dimension ref="A1:K8"/>
  <sheetViews>
    <sheetView topLeftCell="A7" workbookViewId="0">
      <selection activeCell="B31" sqref="B31"/>
    </sheetView>
  </sheetViews>
  <sheetFormatPr defaultRowHeight="14.45"/>
  <sheetData>
    <row r="1" spans="1:11">
      <c r="A1" t="s">
        <v>80</v>
      </c>
      <c r="B1" t="s">
        <v>81</v>
      </c>
      <c r="E1" t="s">
        <v>82</v>
      </c>
      <c r="H1" t="s">
        <v>83</v>
      </c>
    </row>
    <row r="2" spans="1:11">
      <c r="B2" t="s">
        <v>73</v>
      </c>
      <c r="C2" t="s">
        <v>74</v>
      </c>
      <c r="D2" t="s">
        <v>75</v>
      </c>
      <c r="E2" t="s">
        <v>29</v>
      </c>
      <c r="F2" t="s">
        <v>30</v>
      </c>
      <c r="G2" t="s">
        <v>69</v>
      </c>
      <c r="H2" t="s">
        <v>76</v>
      </c>
      <c r="I2" t="s">
        <v>77</v>
      </c>
      <c r="J2" t="s">
        <v>78</v>
      </c>
      <c r="K2" t="s">
        <v>79</v>
      </c>
    </row>
    <row r="3" spans="1:11">
      <c r="A3" t="s">
        <v>63</v>
      </c>
      <c r="B3" s="14">
        <v>77.239947763143348</v>
      </c>
      <c r="C3" s="14">
        <v>87.313959276684912</v>
      </c>
      <c r="D3" s="14">
        <v>78.829153332579381</v>
      </c>
      <c r="E3" s="14">
        <v>82.573963760204379</v>
      </c>
      <c r="F3" s="14">
        <v>82.965515283614593</v>
      </c>
      <c r="G3" s="14">
        <v>81.719646580196184</v>
      </c>
      <c r="H3" s="14">
        <v>73.131000436505801</v>
      </c>
      <c r="I3" s="14">
        <v>76.334757941653123</v>
      </c>
      <c r="J3" s="14">
        <v>82.975172735171085</v>
      </c>
      <c r="K3" s="14">
        <v>88.647244597565333</v>
      </c>
    </row>
    <row r="4" spans="1:11">
      <c r="A4" t="s">
        <v>64</v>
      </c>
      <c r="B4" s="14">
        <v>91.314642273883052</v>
      </c>
      <c r="C4" s="14">
        <v>90.96682446366647</v>
      </c>
      <c r="D4" s="14">
        <v>90.214601252834072</v>
      </c>
      <c r="E4" s="14">
        <v>92.631940215790323</v>
      </c>
      <c r="F4" s="14">
        <v>89.569120002356414</v>
      </c>
      <c r="G4" s="14">
        <v>90.739376662071507</v>
      </c>
      <c r="H4" s="14">
        <v>86.680210158513887</v>
      </c>
      <c r="I4" s="14">
        <v>81.52168714251944</v>
      </c>
      <c r="J4" s="14">
        <v>92.938774292155443</v>
      </c>
      <c r="K4" s="14">
        <v>95.264551980306933</v>
      </c>
    </row>
    <row r="5" spans="1:11">
      <c r="A5" t="s">
        <v>65</v>
      </c>
      <c r="B5" s="14">
        <v>81.267884236242054</v>
      </c>
      <c r="C5" s="14">
        <v>86.783459711627842</v>
      </c>
      <c r="D5" s="14">
        <v>90.160307029057492</v>
      </c>
      <c r="E5" s="14">
        <v>78.989198330823655</v>
      </c>
      <c r="F5" s="14">
        <v>90.136146138587321</v>
      </c>
      <c r="G5" s="14">
        <v>90.062602957876251</v>
      </c>
      <c r="H5" s="14">
        <v>78.538622435440743</v>
      </c>
      <c r="I5" s="14">
        <v>74.395776468667478</v>
      </c>
      <c r="J5" s="14">
        <v>84.018927492684753</v>
      </c>
      <c r="K5" s="14">
        <v>93.313361113704332</v>
      </c>
    </row>
    <row r="6" spans="1:11">
      <c r="A6" t="s">
        <v>66</v>
      </c>
      <c r="B6" s="14">
        <v>68.075020082063816</v>
      </c>
      <c r="C6" s="14">
        <v>76.601005501832674</v>
      </c>
      <c r="D6" s="14">
        <v>69.001223802739503</v>
      </c>
      <c r="E6" s="14">
        <v>92.909725036963749</v>
      </c>
      <c r="F6" s="14">
        <v>76.877022076215383</v>
      </c>
      <c r="G6" s="14">
        <v>47.936490561468581</v>
      </c>
      <c r="H6" s="14">
        <v>73.27370552164281</v>
      </c>
      <c r="I6" s="14">
        <v>54.411769913651057</v>
      </c>
      <c r="J6" s="14">
        <v>60.079684894410946</v>
      </c>
      <c r="K6" s="14">
        <v>79.503793005718066</v>
      </c>
    </row>
    <row r="7" spans="1:11">
      <c r="A7" t="s">
        <v>67</v>
      </c>
      <c r="B7" s="14">
        <v>77.568406147738955</v>
      </c>
      <c r="C7" s="14">
        <v>84.010092731233385</v>
      </c>
      <c r="D7" s="14">
        <v>78.814173783182113</v>
      </c>
      <c r="E7" s="14">
        <v>92.052522830061434</v>
      </c>
      <c r="F7" s="14">
        <v>78.966051554243975</v>
      </c>
      <c r="G7" s="14">
        <v>64.687772982957824</v>
      </c>
      <c r="H7" s="14">
        <v>80.676786081713956</v>
      </c>
      <c r="I7" s="14">
        <v>71.287130301827517</v>
      </c>
      <c r="J7" s="14">
        <v>74.179084515072361</v>
      </c>
      <c r="K7" s="14">
        <v>89.094441648839435</v>
      </c>
    </row>
    <row r="8" spans="1:11">
      <c r="A8" t="s">
        <v>68</v>
      </c>
      <c r="B8" s="14">
        <v>84.60274660933861</v>
      </c>
      <c r="C8" s="14">
        <v>69.016084273550746</v>
      </c>
      <c r="D8" s="14">
        <v>78.07351346927868</v>
      </c>
      <c r="E8" s="14">
        <v>76.452559173078498</v>
      </c>
      <c r="F8" s="14">
        <v>79.20537040153765</v>
      </c>
      <c r="G8" s="14">
        <v>64.944794634110053</v>
      </c>
      <c r="H8" s="14">
        <v>82.425145499564081</v>
      </c>
      <c r="I8" s="14">
        <v>61.799413130686247</v>
      </c>
      <c r="J8" s="14">
        <v>76.131731069680256</v>
      </c>
      <c r="K8" s="14">
        <v>76.810468505943433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OTE xmlns="3662c65b-ca05-4317-86d7-cf6b278cd7c3" xsi:nil="true"/>
    <lcf76f155ced4ddcb4097134ff3c332f xmlns="3662c65b-ca05-4317-86d7-cf6b278cd7c3">
      <Terms xmlns="http://schemas.microsoft.com/office/infopath/2007/PartnerControls"/>
    </lcf76f155ced4ddcb4097134ff3c332f>
    <TaxCatchAll xmlns="261c7b40-bd78-4607-be90-9601bb3f808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F190D4A1587D2458213832A9AA97DE9" ma:contentTypeVersion="14" ma:contentTypeDescription="Creare un nuovo documento." ma:contentTypeScope="" ma:versionID="d426700065053a35e9d6ff8b8b2f6866">
  <xsd:schema xmlns:xsd="http://www.w3.org/2001/XMLSchema" xmlns:xs="http://www.w3.org/2001/XMLSchema" xmlns:p="http://schemas.microsoft.com/office/2006/metadata/properties" xmlns:ns2="3662c65b-ca05-4317-86d7-cf6b278cd7c3" xmlns:ns3="261c7b40-bd78-4607-be90-9601bb3f8089" targetNamespace="http://schemas.microsoft.com/office/2006/metadata/properties" ma:root="true" ma:fieldsID="c160df207ed7730faa0720be811503b9" ns2:_="" ns3:_="">
    <xsd:import namespace="3662c65b-ca05-4317-86d7-cf6b278cd7c3"/>
    <xsd:import namespace="261c7b40-bd78-4607-be90-9601bb3f80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NOTE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62c65b-ca05-4317-86d7-cf6b278cd7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NOTE" ma:index="13" nillable="true" ma:displayName="NOTE" ma:description="inserisci eventuali commenti al file" ma:format="Dropdown" ma:internalName="NOT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6" nillable="true" ma:taxonomy="true" ma:internalName="lcf76f155ced4ddcb4097134ff3c332f" ma:taxonomyFieldName="MediaServiceImageTags" ma:displayName="Tag immagine" ma:readOnly="false" ma:fieldId="{5cf76f15-5ced-4ddc-b409-7134ff3c332f}" ma:taxonomyMulti="true" ma:sspId="932929ed-d618-4f0a-bfe6-c6586124b18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1c7b40-bd78-4607-be90-9601bb3f8089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7d769580-1f62-410b-98b0-15837acacfc9}" ma:internalName="TaxCatchAll" ma:showField="CatchAllData" ma:web="261c7b40-bd78-4607-be90-9601bb3f80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399682B-717D-44FB-B0AC-6AF63BA358EA}"/>
</file>

<file path=customXml/itemProps2.xml><?xml version="1.0" encoding="utf-8"?>
<ds:datastoreItem xmlns:ds="http://schemas.openxmlformats.org/officeDocument/2006/customXml" ds:itemID="{FBE12640-DB19-47EE-8DC7-68D446457CBE}"/>
</file>

<file path=customXml/itemProps3.xml><?xml version="1.0" encoding="utf-8"?>
<ds:datastoreItem xmlns:ds="http://schemas.openxmlformats.org/officeDocument/2006/customXml" ds:itemID="{DE1F26F8-9425-42FC-8DDC-EF6D97ECADA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Checcucci Pietro</dc:creator>
  <cp:keywords/>
  <dc:description/>
  <cp:lastModifiedBy/>
  <cp:revision/>
  <dcterms:created xsi:type="dcterms:W3CDTF">2023-11-16T11:03:42Z</dcterms:created>
  <dcterms:modified xsi:type="dcterms:W3CDTF">2024-05-22T07:31:25Z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0x010100DF190D4A1587D2458213832A9AA97DE9</vt:lpwstr>
  </property>
</Properties>
</file>