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Ex2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Ex3.xml" ContentType="application/vnd.ms-office.chartex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2.xml" ContentType="application/vnd.openxmlformats-officedocument.themeOverride+xml"/>
  <Override PartName="/xl/drawings/drawing14.xml" ContentType="application/vnd.openxmlformats-officedocument.drawing+xml"/>
  <Override PartName="/xl/tables/table1.xml" ContentType="application/vnd.openxmlformats-officedocument.spreadsheetml.table+xml"/>
  <Override PartName="/xl/charts/chart12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3.xml" ContentType="application/vnd.openxmlformats-officedocument.themeOverride+xml"/>
  <Override PartName="/xl/drawings/drawing15.xml" ContentType="application/vnd.openxmlformats-officedocument.drawing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charts/chartEx4.xml" ContentType="application/vnd.ms-office.chartex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tables/table4.xml" ContentType="application/vnd.openxmlformats-officedocument.spreadsheetml.table+xml"/>
  <Override PartName="/xl/queryTables/queryTable2.xml" ContentType="application/vnd.openxmlformats-officedocument.spreadsheetml.queryTable+xml"/>
  <Override PartName="/xl/tables/table5.xml" ContentType="application/vnd.openxmlformats-officedocument.spreadsheetml.table+xml"/>
  <Override PartName="/xl/charts/chartEx5.xml" ContentType="application/vnd.ms-office.chartex+xml"/>
  <Override PartName="/xl/charts/style15.xml" ContentType="application/vnd.ms-office.chartstyle+xml"/>
  <Override PartName="/xl/charts/colors1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.cioccolo\Downloads\"/>
    </mc:Choice>
  </mc:AlternateContent>
  <xr:revisionPtr revIDLastSave="0" documentId="8_{B3513492-791C-4FAE-8719-4E2B2A18F223}" xr6:coauthVersionLast="47" xr6:coauthVersionMax="47" xr10:uidLastSave="{00000000-0000-0000-0000-000000000000}"/>
  <bookViews>
    <workbookView xWindow="-120" yWindow="-120" windowWidth="25440" windowHeight="15390" xr2:uid="{DD02BC67-584C-4151-B62A-018309F4D936}"/>
  </bookViews>
  <sheets>
    <sheet name="Guida e indice" sheetId="19" r:id="rId1"/>
    <sheet name="Figura 1" sheetId="1" r:id="rId2"/>
    <sheet name="Figura 2 " sheetId="2" r:id="rId3"/>
    <sheet name="Figura 3" sheetId="3" r:id="rId4"/>
    <sheet name="Figura 4" sheetId="4" r:id="rId5"/>
    <sheet name="Figura 5" sheetId="5" r:id="rId6"/>
    <sheet name="Figura 6" sheetId="6" r:id="rId7"/>
    <sheet name="Figura 7" sheetId="7" r:id="rId8"/>
    <sheet name="Figura 8" sheetId="8" r:id="rId9"/>
    <sheet name="Figura 9" sheetId="9" r:id="rId10"/>
    <sheet name="Figura 10" sheetId="10" r:id="rId11"/>
    <sheet name="Figura 11" sheetId="13" r:id="rId12"/>
    <sheet name="Figura 12" sheetId="11" r:id="rId13"/>
    <sheet name="Figura 13" sheetId="12" r:id="rId14"/>
    <sheet name="Figura 14" sheetId="14" r:id="rId15"/>
    <sheet name="Figura 15" sheetId="17" r:id="rId16"/>
    <sheet name="Figura 16" sheetId="18" r:id="rId17"/>
  </sheets>
  <externalReferences>
    <externalReference r:id="rId18"/>
  </externalReferences>
  <definedNames>
    <definedName name="_xlchart.v2.10" hidden="1">'Figura 15'!$C$18:$C$21</definedName>
    <definedName name="_xlchart.v2.11" hidden="1">'Figura 16'!$A$16:$A$19</definedName>
    <definedName name="_xlchart.v2.12" hidden="1">'Figura 16'!$C$15</definedName>
    <definedName name="_xlchart.v2.13" hidden="1">'Figura 16'!$C$16:$C$19</definedName>
    <definedName name="_xlchart.v2.4" hidden="1">'[1]grafici e tabelle 2'!$AW$14:$BA$14</definedName>
    <definedName name="_xlchart.v2.5" hidden="1">'[1]grafici e tabelle 2'!$AW$3:$BA$3</definedName>
    <definedName name="_xlchart.v2.6" hidden="1">'[1]grafici e tabelle 3'!$A$3:$A$13</definedName>
    <definedName name="_xlchart.v2.7" hidden="1">'[1]grafici e tabelle 3'!$Y$3:$Y$13</definedName>
    <definedName name="_xlchart.v2.8" hidden="1">'Figura 15'!$A$18:$A$21</definedName>
    <definedName name="_xlchart.v2.9" hidden="1">'Figura 15'!$C$17</definedName>
    <definedName name="_xlchart.v5.0" hidden="1">'[1]Grafici e tabelle'!$K$52</definedName>
    <definedName name="_xlchart.v5.1" hidden="1">'[1]Grafici e tabelle'!$K$53:$K$61</definedName>
    <definedName name="_xlchart.v5.2" hidden="1">'[1]Grafici e tabelle'!$L$52</definedName>
    <definedName name="_xlchart.v5.3" hidden="1">'[1]Grafici e tabelle'!$L$53:$L$61</definedName>
    <definedName name="DatiEsterni_2" localSheetId="15" hidden="1">'Figura 15'!$A$3:$B$13</definedName>
    <definedName name="DatiEsterni_2" localSheetId="16" hidden="1">'Figura 16'!$A$3:$B$11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8" l="1"/>
  <c r="B18" i="18"/>
  <c r="B17" i="18"/>
  <c r="B16" i="18"/>
  <c r="B12" i="18"/>
  <c r="B20" i="17"/>
  <c r="B21" i="17"/>
  <c r="B20" i="18" l="1"/>
  <c r="C20" i="18" s="1"/>
  <c r="B22" i="17"/>
  <c r="C21" i="17" s="1"/>
  <c r="C18" i="18"/>
  <c r="C16" i="18"/>
  <c r="C19" i="18"/>
  <c r="C17" i="18"/>
  <c r="C20" i="17"/>
  <c r="D15" i="4"/>
  <c r="D11" i="4"/>
  <c r="C11" i="4"/>
  <c r="E10" i="4"/>
  <c r="D21" i="4" s="1"/>
  <c r="E9" i="4"/>
  <c r="D20" i="4" s="1"/>
  <c r="E8" i="4"/>
  <c r="C19" i="4" s="1"/>
  <c r="E7" i="4"/>
  <c r="D18" i="4" s="1"/>
  <c r="E6" i="4"/>
  <c r="C17" i="4" s="1"/>
  <c r="E5" i="4"/>
  <c r="D16" i="4" s="1"/>
  <c r="E4" i="4"/>
  <c r="C15" i="4" s="1"/>
  <c r="N14" i="3"/>
  <c r="J5" i="2"/>
  <c r="J4" i="2"/>
  <c r="K5" i="1"/>
  <c r="K4" i="1"/>
  <c r="C20" i="4" l="1"/>
  <c r="C16" i="4"/>
  <c r="D17" i="4"/>
  <c r="D19" i="4"/>
  <c r="C19" i="17"/>
  <c r="C18" i="17"/>
  <c r="C22" i="17"/>
  <c r="C18" i="4"/>
  <c r="E11" i="4"/>
  <c r="D22" i="4" s="1"/>
  <c r="C21" i="4"/>
  <c r="C22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B07704-7EF5-49A1-A492-962CC8B67CE8}" keepAlive="1" name="Query - contratto (3)" description="Connessione alla query 'contratto (3)' nella cartella di lavoro." type="5" refreshedVersion="8" background="1" saveData="1">
    <dbPr connection="Provider=Microsoft.Mashup.OleDb.1;Data Source=$Workbook$;Location=&quot;contratto (3)&quot;;Extended Properties=&quot;&quot;" command="SELECT * FROM [contratto (3)]"/>
  </connection>
  <connection id="2" xr16:uid="{F9473532-7E39-44AC-9E26-27D3449B40AB}" keepAlive="1" name="Query - Tab48 OccupatiOggigen20" description="Connessione alla query 'Tab48 OccupatiOggigen20' nella cartella di lavoro." type="5" refreshedVersion="8" background="1" saveData="1">
    <dbPr connection="Provider=Microsoft.Mashup.OleDb.1;Data Source=$Workbook$;Location=&quot;Tab48 OccupatiOggigen20&quot;;Extended Properties=&quot;&quot;" command="SELECT * FROM [Tab48 OccupatiOggigen20]"/>
  </connection>
</connections>
</file>

<file path=xl/sharedStrings.xml><?xml version="1.0" encoding="utf-8"?>
<sst xmlns="http://schemas.openxmlformats.org/spreadsheetml/2006/main" count="212" uniqueCount="139">
  <si>
    <t>totale</t>
  </si>
  <si>
    <t>n. percorsi</t>
  </si>
  <si>
    <t>n. iscritti</t>
  </si>
  <si>
    <t>Grafico 1 - I percorsi IFTS realizzati (anni 2016-2022)</t>
  </si>
  <si>
    <t>Piemonte</t>
  </si>
  <si>
    <t>Lombardia</t>
  </si>
  <si>
    <t>Veneto</t>
  </si>
  <si>
    <t>Friuli VG</t>
  </si>
  <si>
    <t>Emilia Romagna</t>
  </si>
  <si>
    <t>Toscana</t>
  </si>
  <si>
    <t>Marche</t>
  </si>
  <si>
    <t>Campania</t>
  </si>
  <si>
    <t>Liguria</t>
  </si>
  <si>
    <t>P.A.Trento</t>
  </si>
  <si>
    <t>Totale</t>
  </si>
  <si>
    <t>Maschi</t>
  </si>
  <si>
    <t>Femmine</t>
  </si>
  <si>
    <t>17-19</t>
  </si>
  <si>
    <t>20-24</t>
  </si>
  <si>
    <t>25-29</t>
  </si>
  <si>
    <t>30-35</t>
  </si>
  <si>
    <t>&gt; 35</t>
  </si>
  <si>
    <t>Supertotale iscritti</t>
  </si>
  <si>
    <t>P.A. Trento</t>
  </si>
  <si>
    <t>Nessun titolo/Fino alla licenza media</t>
  </si>
  <si>
    <t>Qualifica triennale IPS e IeFP</t>
  </si>
  <si>
    <t>Diploma quadriennale IeFP</t>
  </si>
  <si>
    <t>Diploma di scuola secondaria  di secondo grado (maturità)</t>
  </si>
  <si>
    <t>laurea triennale /diploma universitario</t>
  </si>
  <si>
    <t>laurea magistrale/laurea vecchio ordinamento</t>
  </si>
  <si>
    <t xml:space="preserve">Post universitario </t>
  </si>
  <si>
    <t>Altro</t>
  </si>
  <si>
    <t>Occupato</t>
  </si>
  <si>
    <t>Disoccupato in cerca di occupazione</t>
  </si>
  <si>
    <t>Non occupato in cerca di prima occupazione</t>
  </si>
  <si>
    <t>Inattivo (non in cerca e  non studente)</t>
  </si>
  <si>
    <t>Studente</t>
  </si>
  <si>
    <t>n. certificati</t>
  </si>
  <si>
    <t>PA Trento</t>
  </si>
  <si>
    <t>iscritti</t>
  </si>
  <si>
    <t>certificati</t>
  </si>
  <si>
    <t>% Allievi certificati</t>
  </si>
  <si>
    <t xml:space="preserve">Area professionale </t>
  </si>
  <si>
    <t>Iscritti</t>
  </si>
  <si>
    <t xml:space="preserve">Agro-alimentare </t>
  </si>
  <si>
    <t>Manifattura e artigianato Tecniche per la realizzazione artigianale di prodotti del made in Italy</t>
  </si>
  <si>
    <t>Meccanica impianti e costruzioni</t>
  </si>
  <si>
    <t>3.1 Edilizia (area economico professionale accorpata nell’area professionale meccanica)</t>
  </si>
  <si>
    <t>Cultura, informazione e tecnologie informatiche</t>
  </si>
  <si>
    <t>Servizi commerciali Tecniche per l’amministrazione economico-finanziaria</t>
  </si>
  <si>
    <t xml:space="preserve">Turismo e sport </t>
  </si>
  <si>
    <t>Specializzazione IFTS</t>
  </si>
  <si>
    <t>Certificati</t>
  </si>
  <si>
    <t>Tecniche di informatica medica</t>
  </si>
  <si>
    <t>Tecniche di manutenzione, riparazione e collaudo degli apparecchi dispositivi diagnostici</t>
  </si>
  <si>
    <t>Tecniche di allestimento scenico</t>
  </si>
  <si>
    <t>Tecniche per l’integrazione dei sistemi e di apparati TLC</t>
  </si>
  <si>
    <t>Tecniche di organizzazione e gestione del cantiere edile</t>
  </si>
  <si>
    <t>Tecniche per la sicurezza delle reti e dei sistemi</t>
  </si>
  <si>
    <t>Tecniche dei sistemi di sicurezza ambientali e qualità dei processi industriali</t>
  </si>
  <si>
    <t>Tecniche innovative per l'edilizia</t>
  </si>
  <si>
    <t>Tecniche per la progettazione e gestione di database</t>
  </si>
  <si>
    <t>Tecniche di monitoraggio e gestione del territorio e dell'ambiente</t>
  </si>
  <si>
    <t>Tecniche per la programmazione della produzione e la logistica</t>
  </si>
  <si>
    <t>Tecniche di industrializzazione del prodotto e del processo</t>
  </si>
  <si>
    <t>Tecniche di installazione e manutenzione di impianti civili e industriali</t>
  </si>
  <si>
    <t>Tecniche di produzione multimediale</t>
  </si>
  <si>
    <t>Tecniche di disegno e progettazione industriale</t>
  </si>
  <si>
    <t>Tecniche per la promozione di prodotti e servizi turistici con attenzione alle risorse, opportunità ed eventi del territorio</t>
  </si>
  <si>
    <t>Tecniche per l’amministrazione economico-finanziaria</t>
  </si>
  <si>
    <t>Tecniche per la realizzazione artigianale di prodotti del made in Italy</t>
  </si>
  <si>
    <t>Tecniche per la progettazione e lo sviluppo di applicazioni informatiche</t>
  </si>
  <si>
    <t>Tecniche di progettazione e realizzazione di processi artigianali e di trasformazione agroalimentare con produzioni tipiche del territorio e della tradizione enogastronomica</t>
  </si>
  <si>
    <t>Totale Corsi IFTS conclusi</t>
  </si>
  <si>
    <t>Condizione Lavorativa</t>
  </si>
  <si>
    <t>a inizio corso</t>
  </si>
  <si>
    <t>a 12 mesi da fine corso</t>
  </si>
  <si>
    <t>a 2 anni da fine corso</t>
  </si>
  <si>
    <t>Disoccupato</t>
  </si>
  <si>
    <t>In cerca di prima occupazione</t>
  </si>
  <si>
    <t>In stage</t>
  </si>
  <si>
    <t>In altra condizione non lavorativa</t>
  </si>
  <si>
    <t>Tipologia rapporto di lavoro</t>
  </si>
  <si>
    <t>%</t>
  </si>
  <si>
    <t>Tempo Indeterminato</t>
  </si>
  <si>
    <t>Tempo Determinato</t>
  </si>
  <si>
    <t>Parasubordinato</t>
  </si>
  <si>
    <t>Autonomo</t>
  </si>
  <si>
    <t>1.Tempo Indeterminato</t>
  </si>
  <si>
    <t>2.Tempo Determinato</t>
  </si>
  <si>
    <t>3.Collaborazione coordinata e continuativa (con o senza progetto)</t>
  </si>
  <si>
    <t>4.Prestazione d'opera occasionale</t>
  </si>
  <si>
    <t>5.Imprenditore</t>
  </si>
  <si>
    <t>6.Libero professionista</t>
  </si>
  <si>
    <t>7.Lavoratore in proprio</t>
  </si>
  <si>
    <t>8.Coadiuvante nell'azienda di un familiare</t>
  </si>
  <si>
    <t>9.Socio di cooperativa</t>
  </si>
  <si>
    <t>Tipo di rapporto di lavoro (occupati a gennaio 2020)</t>
  </si>
  <si>
    <t>Collaborazione coordinata e continuativa (con o senza progetto)</t>
  </si>
  <si>
    <t>Prestazione d'opera occasionale</t>
  </si>
  <si>
    <t>Imprenditore</t>
  </si>
  <si>
    <t>Libero professionista</t>
  </si>
  <si>
    <t>Lavoratore in proprio</t>
  </si>
  <si>
    <t>Coadiuvante nell'azienda di un familiare</t>
  </si>
  <si>
    <t>I percorsi IFTS realizzati – anni 2016-2022 (v.a.)</t>
  </si>
  <si>
    <t>Ditribuzione regionale degli iscritti ai percorsi IFTS  (anni 2016-2022)</t>
  </si>
  <si>
    <t>Distribuzione annuale degli iscritti ai percorsi IFTS per genere  (anni 2016-2022)</t>
  </si>
  <si>
    <t>Distribuzione degli iscritti ai percorsi IFTS per classe d'età (anni 2016-2022)</t>
  </si>
  <si>
    <t>Distribuzione degli occupati a 2 anni dalla fine del percorso IFTS per tipologia di contratto (IV indagine esiti - anno 2017) %</t>
  </si>
  <si>
    <t>Distribuzione dei giovani intervistati per condizione lavorativa nella IV indagine sugli esiti occupazionali (anni 2017) v. %</t>
  </si>
  <si>
    <t>Distribuzione dei giovani intervistati per condizione lavorativa nella III indagine sugli esiti occupazionali (anni 2015-16) v. %</t>
  </si>
  <si>
    <t>Distribuzione degli iscritti e dei certificati per specializzazione (anni 2018-22) v.a.</t>
  </si>
  <si>
    <t>Distribuzione degli iscritti er aree professionali (anni 2018-22) v.%</t>
  </si>
  <si>
    <t>Distribuzione degli occupati a 2 anni dalla fine del percorso IFTS per tipologia di contratto (III indagine esiti - anni 2015-16) %</t>
  </si>
  <si>
    <t>Indice figure</t>
  </si>
  <si>
    <t>1. I percorsi IFTS realizzati – anni 2016-2022 (v.a.)</t>
  </si>
  <si>
    <t>Gli iscritti ai percorsi IFTS realizzati (anni 2016-2022)</t>
  </si>
  <si>
    <t>2. Gli iscritti ai percorsi IFTS realizzati (anni 2016-2022)</t>
  </si>
  <si>
    <t>3. Ditribuzione regionale degli iscritti ai percorsi IFTS  (anni 2016-2022)</t>
  </si>
  <si>
    <t>4. Distribuzione annuale degli iscritti ai percorsi IFTS per genere  (anni 2016-2022)</t>
  </si>
  <si>
    <t>5. Distribuzione degli iscritti ai percorsi IFTS per classe d'età (anni 2016-2022)</t>
  </si>
  <si>
    <t>Distribuzione regionale degli iscritti ai percorsi IFTS per classe d'età (anni 2016-2021) v. %</t>
  </si>
  <si>
    <t>6. Distribuzione regionale degli iscritti ai percorsi IFTS per classe d'età (anni 2016-2021) v. %</t>
  </si>
  <si>
    <t>Distribuzione degli iscritti ai percorsi IFTS per titolo di studio (anni 2016-2022)</t>
  </si>
  <si>
    <t>7. Distribuzione degli iscritti ai percorsi IFTS per titolo di studio (anni 2016-2022)</t>
  </si>
  <si>
    <t>Distribuzione degli iscritti ai percorsi IFTS per condizione occupazionale (anni 2016-2022)</t>
  </si>
  <si>
    <t>8. Distribuzione degli iscritti ai percorsi IFTS per condizione occupazionale (anni 2016-2022)</t>
  </si>
  <si>
    <t>Gli iscritti e i certificati nei percorsi IFTS realizzati (anni 2016-2022)</t>
  </si>
  <si>
    <t>9. Gli iscritti e i certificati nei percorsi IFTS realizzati (anni 2016-2022)</t>
  </si>
  <si>
    <t>Distribuzione regionale del successo formativo degli allievi dei percorsi IFTS realizzati (anni 2016-2022) v. %</t>
  </si>
  <si>
    <t>10. Distribuzione regionale del successo formativo degli allievi dei percorsi IFTS realizzati (anni 2016-2022) v. %</t>
  </si>
  <si>
    <t>11. Distribuzione degli iscritti er aree professionali (anni 2018-22) v.%</t>
  </si>
  <si>
    <t>12. Distribuzione degli iscritti e dei certificati per specializzazione (anni 2018-22) v.a.</t>
  </si>
  <si>
    <t>13. Distribuzione dei giovani intervistati per condizione lavorativa nella III indagine sugli esiti occupazionali (anni 2015-16) v. %</t>
  </si>
  <si>
    <t>14. Distribuzione dei giovani intervistati per condizione lavorativa nella IV indagine sugli esiti occupazionali (anni 2017) v. %</t>
  </si>
  <si>
    <t>15. Distribuzione degli occupati a 2 anni dalla fine del percorso IFTS per tipologia di contratto (III indagine esiti - anni 2015-16) %</t>
  </si>
  <si>
    <t>16. Distribuzione degli occupati a 2 anni dalla fine del percorso IFTS per tipologia di contratto (IV indagine esiti - anno 2017) %</t>
  </si>
  <si>
    <r>
      <t xml:space="preserve">Dati relativi al paper: Carlini A., Paniccio P., Spigola C. (2024), </t>
    </r>
    <r>
      <rPr>
        <b/>
        <i/>
        <sz val="12"/>
        <color theme="1"/>
        <rFont val="Aptos Narrow"/>
        <family val="2"/>
        <scheme val="minor"/>
      </rPr>
      <t>Le caratteristiche dell’Istruzione e formazione tecnica superiore in Italia tra passato e futuro</t>
    </r>
    <r>
      <rPr>
        <b/>
        <sz val="12"/>
        <color theme="1"/>
        <rFont val="Aptos Narrow"/>
        <family val="2"/>
        <scheme val="minor"/>
      </rPr>
      <t>, Inapp Paper n.52, Roma, Inapp</t>
    </r>
  </si>
  <si>
    <r>
      <rPr>
        <b/>
        <sz val="11"/>
        <color theme="1"/>
        <rFont val="Aptos Narrow"/>
        <family val="2"/>
        <scheme val="minor"/>
      </rPr>
      <t>Descrizione</t>
    </r>
    <r>
      <rPr>
        <sz val="11"/>
        <color theme="1"/>
        <rFont val="Aptos Narrow"/>
        <family val="2"/>
        <scheme val="minor"/>
      </rPr>
      <t>: dati relativi alla pubblicazione INAPP che riporta gli esiti dell’attività di monitoraggio sull’offerta regionale di percorsi di formazione tecnica superiore, svolta dalla struttura sistemi formativi dal 2016-2022.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</si>
</sst>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164" fontId="0" fillId="0" borderId="1" xfId="1" applyNumberFormat="1" applyFont="1" applyBorder="1"/>
    <xf numFmtId="0" fontId="2" fillId="0" borderId="0" xfId="0" applyFont="1"/>
    <xf numFmtId="164" fontId="3" fillId="0" borderId="1" xfId="1" applyNumberFormat="1" applyFont="1" applyBorder="1" applyAlignment="1">
      <alignment wrapText="1"/>
    </xf>
    <xf numFmtId="0" fontId="0" fillId="2" borderId="1" xfId="0" applyFill="1" applyBorder="1"/>
    <xf numFmtId="0" fontId="0" fillId="0" borderId="2" xfId="0" applyBorder="1"/>
    <xf numFmtId="0" fontId="3" fillId="0" borderId="2" xfId="0" applyFont="1" applyBorder="1"/>
    <xf numFmtId="0" fontId="0" fillId="2" borderId="1" xfId="0" applyFill="1" applyBorder="1" applyAlignment="1">
      <alignment wrapText="1"/>
    </xf>
    <xf numFmtId="164" fontId="0" fillId="2" borderId="1" xfId="1" applyNumberFormat="1" applyFont="1" applyFill="1" applyBorder="1"/>
    <xf numFmtId="164" fontId="0" fillId="3" borderId="1" xfId="1" applyNumberFormat="1" applyFont="1" applyFill="1" applyBorder="1"/>
    <xf numFmtId="164" fontId="3" fillId="2" borderId="1" xfId="1" applyNumberFormat="1" applyFont="1" applyFill="1" applyBorder="1"/>
    <xf numFmtId="164" fontId="0" fillId="0" borderId="0" xfId="1" applyNumberFormat="1" applyFont="1"/>
    <xf numFmtId="0" fontId="4" fillId="4" borderId="3" xfId="0" applyFont="1" applyFill="1" applyBorder="1"/>
    <xf numFmtId="0" fontId="4" fillId="4" borderId="4" xfId="0" applyFont="1" applyFill="1" applyBorder="1"/>
    <xf numFmtId="0" fontId="4" fillId="4" borderId="5" xfId="0" applyFont="1" applyFill="1" applyBorder="1"/>
    <xf numFmtId="0" fontId="0" fillId="5" borderId="3" xfId="0" applyFill="1" applyBorder="1"/>
    <xf numFmtId="165" fontId="0" fillId="5" borderId="4" xfId="0" applyNumberFormat="1" applyFill="1" applyBorder="1"/>
    <xf numFmtId="165" fontId="0" fillId="5" borderId="5" xfId="0" applyNumberFormat="1" applyFill="1" applyBorder="1"/>
    <xf numFmtId="0" fontId="0" fillId="0" borderId="3" xfId="0" applyBorder="1"/>
    <xf numFmtId="165" fontId="0" fillId="0" borderId="4" xfId="0" applyNumberFormat="1" applyBorder="1"/>
    <xf numFmtId="165" fontId="0" fillId="0" borderId="5" xfId="0" applyNumberFormat="1" applyBorder="1"/>
    <xf numFmtId="164" fontId="0" fillId="0" borderId="0" xfId="0" applyNumberFormat="1"/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3" fillId="0" borderId="1" xfId="0" applyFont="1" applyBorder="1" applyAlignment="1">
      <alignment horizontal="center"/>
    </xf>
  </cellXfs>
  <cellStyles count="2">
    <cellStyle name="Normale" xfId="0" builtinId="0"/>
    <cellStyle name="Percentuale" xfId="1" builtinId="5"/>
  </cellStyles>
  <dxfs count="9">
    <dxf>
      <numFmt numFmtId="164" formatCode="0.0%"/>
    </dxf>
    <dxf>
      <numFmt numFmtId="0" formatCode="General"/>
    </dxf>
    <dxf>
      <numFmt numFmtId="164" formatCode="0.0%"/>
    </dxf>
    <dxf>
      <numFmt numFmtId="164" formatCode="0.0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849518810148687E-2"/>
          <c:y val="5.1400554097404488E-2"/>
          <c:w val="0.66406714785651788"/>
          <c:h val="0.8326195683872849"/>
        </c:manualLayout>
      </c:layout>
      <c:lineChart>
        <c:grouping val="standard"/>
        <c:varyColors val="0"/>
        <c:ser>
          <c:idx val="0"/>
          <c:order val="0"/>
          <c:tx>
            <c:v>n. percorsi</c:v>
          </c:tx>
          <c:dLbls>
            <c:dLbl>
              <c:idx val="2"/>
              <c:layout>
                <c:manualLayout>
                  <c:x val="0"/>
                  <c:y val="6.0185185185185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20-4986-8237-678DE31F4F5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7"/>
              <c:pt idx="0">
                <c:v>2016</c:v>
              </c:pt>
              <c:pt idx="1">
                <c:v>2017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pt idx="5">
                <c:v>2021</c:v>
              </c:pt>
              <c:pt idx="6">
                <c:v>2022</c:v>
              </c:pt>
            </c:numLit>
          </c:cat>
          <c:val>
            <c:numLit>
              <c:formatCode>General</c:formatCode>
              <c:ptCount val="7"/>
              <c:pt idx="0">
                <c:v>83</c:v>
              </c:pt>
              <c:pt idx="1">
                <c:v>118</c:v>
              </c:pt>
              <c:pt idx="2">
                <c:v>167</c:v>
              </c:pt>
              <c:pt idx="3">
                <c:v>175</c:v>
              </c:pt>
              <c:pt idx="4">
                <c:v>120</c:v>
              </c:pt>
              <c:pt idx="5">
                <c:v>251</c:v>
              </c:pt>
              <c:pt idx="6">
                <c:v>198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320-4986-8237-678DE31F4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764544"/>
        <c:axId val="104945536"/>
      </c:lineChart>
      <c:catAx>
        <c:axId val="10476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4945536"/>
        <c:crosses val="autoZero"/>
        <c:auto val="1"/>
        <c:lblAlgn val="ctr"/>
        <c:lblOffset val="100"/>
        <c:noMultiLvlLbl val="0"/>
      </c:catAx>
      <c:valAx>
        <c:axId val="1049455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047645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it-IT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v>Iscritti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ln>
                      <a:noFill/>
                    </a:ln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0"/>
              <c:pt idx="0">
                <c:v>Tecniche di informatica medica</c:v>
              </c:pt>
              <c:pt idx="1">
                <c:v>Tecniche di manutenzione, riparazione e collaudo degli apparecchi dispositivi diagnostici</c:v>
              </c:pt>
              <c:pt idx="2">
                <c:v>Tecniche di allestimento scenico</c:v>
              </c:pt>
              <c:pt idx="3">
                <c:v>Tecniche per l’integrazione dei sistemi e di apparati TLC</c:v>
              </c:pt>
              <c:pt idx="4">
                <c:v>Tecniche di organizzazione e gestione del cantiere edile</c:v>
              </c:pt>
              <c:pt idx="5">
                <c:v>Tecniche per la sicurezza delle reti e dei sistemi</c:v>
              </c:pt>
              <c:pt idx="6">
                <c:v>Tecniche dei sistemi di sicurezza ambientali e qualità dei processi industriali</c:v>
              </c:pt>
              <c:pt idx="7">
                <c:v>Tecniche innovative per l'edilizia</c:v>
              </c:pt>
              <c:pt idx="8">
                <c:v>Tecniche per la progettazione e gestione di database</c:v>
              </c:pt>
              <c:pt idx="9">
                <c:v>Tecniche di monitoraggio e gestione del territorio e dell'ambiente</c:v>
              </c:pt>
              <c:pt idx="10">
                <c:v>Tecniche per la programmazione della produzione e la logistica</c:v>
              </c:pt>
              <c:pt idx="11">
                <c:v>Tecniche di industrializzazione del prodotto e del processo</c:v>
              </c:pt>
              <c:pt idx="12">
                <c:v>Tecniche di installazione e manutenzione di impianti civili e industriali</c:v>
              </c:pt>
              <c:pt idx="13">
                <c:v>Tecniche di produzione multimediale</c:v>
              </c:pt>
              <c:pt idx="14">
                <c:v>Tecniche di disegno e progettazione industriale</c:v>
              </c:pt>
              <c:pt idx="15">
                <c:v>Tecniche per la promozione di prodotti e servizi turistici con attenzione alle risorse, opportunità ed eventi del territorio</c:v>
              </c:pt>
              <c:pt idx="16">
                <c:v>Tecniche per l’amministrazione economico-finanziaria</c:v>
              </c:pt>
              <c:pt idx="17">
                <c:v>Tecniche per la realizzazione artigianale di prodotti del made in Italy</c:v>
              </c:pt>
              <c:pt idx="18">
                <c:v>Tecniche per la progettazione e lo sviluppo di applicazioni informatiche</c:v>
              </c:pt>
              <c:pt idx="19">
                <c:v>Tecniche di progettazione e realizzazione di processi artigianali e di trasformazione agroalimentare con produzioni tipiche del territorio e della tradizione enogastronomica</c:v>
              </c:pt>
            </c:strLit>
          </c:cat>
          <c:val>
            <c:numLit>
              <c:formatCode>General</c:formatCode>
              <c:ptCount val="20"/>
              <c:pt idx="0">
                <c:v>47</c:v>
              </c:pt>
              <c:pt idx="1">
                <c:v>127</c:v>
              </c:pt>
              <c:pt idx="2">
                <c:v>169</c:v>
              </c:pt>
              <c:pt idx="3">
                <c:v>274</c:v>
              </c:pt>
              <c:pt idx="4">
                <c:v>292</c:v>
              </c:pt>
              <c:pt idx="5">
                <c:v>351</c:v>
              </c:pt>
              <c:pt idx="6">
                <c:v>403</c:v>
              </c:pt>
              <c:pt idx="7">
                <c:v>404</c:v>
              </c:pt>
              <c:pt idx="8">
                <c:v>466</c:v>
              </c:pt>
              <c:pt idx="9">
                <c:v>832</c:v>
              </c:pt>
              <c:pt idx="10">
                <c:v>1224</c:v>
              </c:pt>
              <c:pt idx="11">
                <c:v>1339</c:v>
              </c:pt>
              <c:pt idx="12">
                <c:v>1391</c:v>
              </c:pt>
              <c:pt idx="13">
                <c:v>1501</c:v>
              </c:pt>
              <c:pt idx="14">
                <c:v>1622</c:v>
              </c:pt>
              <c:pt idx="15">
                <c:v>1639</c:v>
              </c:pt>
              <c:pt idx="16">
                <c:v>1670</c:v>
              </c:pt>
              <c:pt idx="17">
                <c:v>1757</c:v>
              </c:pt>
              <c:pt idx="18">
                <c:v>1925</c:v>
              </c:pt>
              <c:pt idx="19">
                <c:v>2462</c:v>
              </c:pt>
            </c:numLit>
          </c:val>
          <c:extLst>
            <c:ext xmlns:c16="http://schemas.microsoft.com/office/drawing/2014/chart" uri="{C3380CC4-5D6E-409C-BE32-E72D297353CC}">
              <c16:uniqueId val="{00000000-2799-4B0D-B26C-62FD9B17248F}"/>
            </c:ext>
          </c:extLst>
        </c:ser>
        <c:ser>
          <c:idx val="1"/>
          <c:order val="1"/>
          <c:tx>
            <c:v>Certificati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ln>
                      <a:noFill/>
                    </a:ln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0"/>
              <c:pt idx="0">
                <c:v>Tecniche di informatica medica</c:v>
              </c:pt>
              <c:pt idx="1">
                <c:v>Tecniche di manutenzione, riparazione e collaudo degli apparecchi dispositivi diagnostici</c:v>
              </c:pt>
              <c:pt idx="2">
                <c:v>Tecniche di allestimento scenico</c:v>
              </c:pt>
              <c:pt idx="3">
                <c:v>Tecniche per l’integrazione dei sistemi e di apparati TLC</c:v>
              </c:pt>
              <c:pt idx="4">
                <c:v>Tecniche di organizzazione e gestione del cantiere edile</c:v>
              </c:pt>
              <c:pt idx="5">
                <c:v>Tecniche per la sicurezza delle reti e dei sistemi</c:v>
              </c:pt>
              <c:pt idx="6">
                <c:v>Tecniche dei sistemi di sicurezza ambientali e qualità dei processi industriali</c:v>
              </c:pt>
              <c:pt idx="7">
                <c:v>Tecniche innovative per l'edilizia</c:v>
              </c:pt>
              <c:pt idx="8">
                <c:v>Tecniche per la progettazione e gestione di database</c:v>
              </c:pt>
              <c:pt idx="9">
                <c:v>Tecniche di monitoraggio e gestione del territorio e dell'ambiente</c:v>
              </c:pt>
              <c:pt idx="10">
                <c:v>Tecniche per la programmazione della produzione e la logistica</c:v>
              </c:pt>
              <c:pt idx="11">
                <c:v>Tecniche di industrializzazione del prodotto e del processo</c:v>
              </c:pt>
              <c:pt idx="12">
                <c:v>Tecniche di installazione e manutenzione di impianti civili e industriali</c:v>
              </c:pt>
              <c:pt idx="13">
                <c:v>Tecniche di produzione multimediale</c:v>
              </c:pt>
              <c:pt idx="14">
                <c:v>Tecniche di disegno e progettazione industriale</c:v>
              </c:pt>
              <c:pt idx="15">
                <c:v>Tecniche per la promozione di prodotti e servizi turistici con attenzione alle risorse, opportunità ed eventi del territorio</c:v>
              </c:pt>
              <c:pt idx="16">
                <c:v>Tecniche per l’amministrazione economico-finanziaria</c:v>
              </c:pt>
              <c:pt idx="17">
                <c:v>Tecniche per la realizzazione artigianale di prodotti del made in Italy</c:v>
              </c:pt>
              <c:pt idx="18">
                <c:v>Tecniche per la progettazione e lo sviluppo di applicazioni informatiche</c:v>
              </c:pt>
              <c:pt idx="19">
                <c:v>Tecniche di progettazione e realizzazione di processi artigianali e di trasformazione agroalimentare con produzioni tipiche del territorio e della tradizione enogastronomica</c:v>
              </c:pt>
            </c:strLit>
          </c:cat>
          <c:val>
            <c:numLit>
              <c:formatCode>General</c:formatCode>
              <c:ptCount val="20"/>
              <c:pt idx="0">
                <c:v>30</c:v>
              </c:pt>
              <c:pt idx="1">
                <c:v>89</c:v>
              </c:pt>
              <c:pt idx="2">
                <c:v>128</c:v>
              </c:pt>
              <c:pt idx="3">
                <c:v>202</c:v>
              </c:pt>
              <c:pt idx="4">
                <c:v>189</c:v>
              </c:pt>
              <c:pt idx="5">
                <c:v>221</c:v>
              </c:pt>
              <c:pt idx="6">
                <c:v>280</c:v>
              </c:pt>
              <c:pt idx="7">
                <c:v>213</c:v>
              </c:pt>
              <c:pt idx="8">
                <c:v>305</c:v>
              </c:pt>
              <c:pt idx="9">
                <c:v>527</c:v>
              </c:pt>
              <c:pt idx="10">
                <c:v>789</c:v>
              </c:pt>
              <c:pt idx="11">
                <c:v>925</c:v>
              </c:pt>
              <c:pt idx="12">
                <c:v>883</c:v>
              </c:pt>
              <c:pt idx="13">
                <c:v>1145</c:v>
              </c:pt>
              <c:pt idx="14">
                <c:v>1236</c:v>
              </c:pt>
              <c:pt idx="15">
                <c:v>1067</c:v>
              </c:pt>
              <c:pt idx="16">
                <c:v>1230</c:v>
              </c:pt>
              <c:pt idx="17">
                <c:v>1231</c:v>
              </c:pt>
              <c:pt idx="18">
                <c:v>1307</c:v>
              </c:pt>
              <c:pt idx="19">
                <c:v>1649</c:v>
              </c:pt>
            </c:numLit>
          </c:val>
          <c:extLst>
            <c:ext xmlns:c16="http://schemas.microsoft.com/office/drawing/2014/chart" uri="{C3380CC4-5D6E-409C-BE32-E72D297353CC}">
              <c16:uniqueId val="{00000001-2799-4B0D-B26C-62FD9B172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1307807"/>
        <c:axId val="27057007"/>
      </c:barChart>
      <c:catAx>
        <c:axId val="213078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7057007"/>
        <c:crosses val="autoZero"/>
        <c:auto val="1"/>
        <c:lblAlgn val="ctr"/>
        <c:lblOffset val="100"/>
        <c:noMultiLvlLbl val="0"/>
      </c:catAx>
      <c:valAx>
        <c:axId val="270570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3078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n>
            <a:noFill/>
          </a:ln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782176173246303"/>
          <c:y val="0.10757833842198297"/>
          <c:w val="0.82548116491139867"/>
          <c:h val="0.76726959130108741"/>
        </c:manualLayout>
      </c:layout>
      <c:barChart>
        <c:barDir val="bar"/>
        <c:grouping val="clustered"/>
        <c:varyColors val="0"/>
        <c:ser>
          <c:idx val="0"/>
          <c:order val="0"/>
          <c:tx>
            <c:v>Occupato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a inizio corso</c:v>
              </c:pt>
              <c:pt idx="1">
                <c:v>a 12 mesi da fine corso</c:v>
              </c:pt>
              <c:pt idx="2">
                <c:v>a 2 anni da fine corso</c:v>
              </c:pt>
            </c:strLit>
          </c:cat>
          <c:val>
            <c:numLit>
              <c:formatCode>General</c:formatCode>
              <c:ptCount val="3"/>
              <c:pt idx="0">
                <c:v>8.4</c:v>
              </c:pt>
              <c:pt idx="1">
                <c:v>53.88</c:v>
              </c:pt>
              <c:pt idx="2">
                <c:v>64.14</c:v>
              </c:pt>
            </c:numLit>
          </c:val>
          <c:extLst>
            <c:ext xmlns:c16="http://schemas.microsoft.com/office/drawing/2014/chart" uri="{C3380CC4-5D6E-409C-BE32-E72D297353CC}">
              <c16:uniqueId val="{00000000-9583-4F7B-A867-CA393073E453}"/>
            </c:ext>
          </c:extLst>
        </c:ser>
        <c:ser>
          <c:idx val="1"/>
          <c:order val="1"/>
          <c:tx>
            <c:v>Disoccupato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a inizio corso</c:v>
              </c:pt>
              <c:pt idx="1">
                <c:v>a 12 mesi da fine corso</c:v>
              </c:pt>
              <c:pt idx="2">
                <c:v>a 2 anni da fine corso</c:v>
              </c:pt>
            </c:strLit>
          </c:cat>
          <c:val>
            <c:numLit>
              <c:formatCode>General</c:formatCode>
              <c:ptCount val="3"/>
              <c:pt idx="0">
                <c:v>56.82</c:v>
              </c:pt>
              <c:pt idx="1">
                <c:v>20.52</c:v>
              </c:pt>
              <c:pt idx="2">
                <c:v>13.85</c:v>
              </c:pt>
            </c:numLit>
          </c:val>
          <c:extLst>
            <c:ext xmlns:c16="http://schemas.microsoft.com/office/drawing/2014/chart" uri="{C3380CC4-5D6E-409C-BE32-E72D297353CC}">
              <c16:uniqueId val="{00000001-9583-4F7B-A867-CA393073E453}"/>
            </c:ext>
          </c:extLst>
        </c:ser>
        <c:ser>
          <c:idx val="2"/>
          <c:order val="2"/>
          <c:tx>
            <c:v>In cerca di prima occupazione</c:v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a inizio corso</c:v>
              </c:pt>
              <c:pt idx="1">
                <c:v>a 12 mesi da fine corso</c:v>
              </c:pt>
              <c:pt idx="2">
                <c:v>a 2 anni da fine corso</c:v>
              </c:pt>
            </c:strLit>
          </c:cat>
          <c:val>
            <c:numLit>
              <c:formatCode>General</c:formatCode>
              <c:ptCount val="3"/>
              <c:pt idx="0">
                <c:v>28.73</c:v>
              </c:pt>
              <c:pt idx="1">
                <c:v>8.2799999999999994</c:v>
              </c:pt>
              <c:pt idx="2">
                <c:v>4.51</c:v>
              </c:pt>
            </c:numLit>
          </c:val>
          <c:extLst>
            <c:ext xmlns:c16="http://schemas.microsoft.com/office/drawing/2014/chart" uri="{C3380CC4-5D6E-409C-BE32-E72D297353CC}">
              <c16:uniqueId val="{00000002-9583-4F7B-A867-CA393073E453}"/>
            </c:ext>
          </c:extLst>
        </c:ser>
        <c:ser>
          <c:idx val="3"/>
          <c:order val="3"/>
          <c:tx>
            <c:v>In stage</c:v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2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83-4F7B-A867-CA393073E4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a inizio corso</c:v>
              </c:pt>
              <c:pt idx="1">
                <c:v>a 12 mesi da fine corso</c:v>
              </c:pt>
              <c:pt idx="2">
                <c:v>a 2 anni da fine corso</c:v>
              </c:pt>
            </c:str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8.3000000000000007</c:v>
              </c:pt>
              <c:pt idx="2">
                <c:v>5.99</c:v>
              </c:pt>
            </c:numLit>
          </c:val>
          <c:extLst>
            <c:ext xmlns:c16="http://schemas.microsoft.com/office/drawing/2014/chart" uri="{C3380CC4-5D6E-409C-BE32-E72D297353CC}">
              <c16:uniqueId val="{00000004-9583-4F7B-A867-CA393073E453}"/>
            </c:ext>
          </c:extLst>
        </c:ser>
        <c:ser>
          <c:idx val="4"/>
          <c:order val="4"/>
          <c:tx>
            <c:v>In altra condizione non lavorativa</c:v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a inizio corso</c:v>
              </c:pt>
              <c:pt idx="1">
                <c:v>a 12 mesi da fine corso</c:v>
              </c:pt>
              <c:pt idx="2">
                <c:v>a 2 anni da fine corso</c:v>
              </c:pt>
            </c:strLit>
          </c:cat>
          <c:val>
            <c:numLit>
              <c:formatCode>General</c:formatCode>
              <c:ptCount val="3"/>
              <c:pt idx="0">
                <c:v>6.05</c:v>
              </c:pt>
              <c:pt idx="1">
                <c:v>9.02</c:v>
              </c:pt>
              <c:pt idx="2">
                <c:v>11.51</c:v>
              </c:pt>
            </c:numLit>
          </c:val>
          <c:extLst>
            <c:ext xmlns:c16="http://schemas.microsoft.com/office/drawing/2014/chart" uri="{C3380CC4-5D6E-409C-BE32-E72D297353CC}">
              <c16:uniqueId val="{00000005-9583-4F7B-A867-CA393073E45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482589151"/>
        <c:axId val="1542305903"/>
      </c:barChart>
      <c:catAx>
        <c:axId val="14825891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2305903"/>
        <c:crosses val="autoZero"/>
        <c:auto val="1"/>
        <c:lblAlgn val="ctr"/>
        <c:lblOffset val="100"/>
        <c:noMultiLvlLbl val="0"/>
      </c:catAx>
      <c:valAx>
        <c:axId val="15423059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825891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Condizione</a:t>
            </a:r>
            <a:r>
              <a:rPr lang="it-IT" baseline="0"/>
              <a:t> lavorativa (IV indagine esiti) 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4782176173246303"/>
          <c:y val="0.10757833842198297"/>
          <c:w val="0.82548116491139867"/>
          <c:h val="0.76726959130108741"/>
        </c:manualLayout>
      </c:layout>
      <c:barChart>
        <c:barDir val="bar"/>
        <c:grouping val="clustered"/>
        <c:varyColors val="0"/>
        <c:ser>
          <c:idx val="0"/>
          <c:order val="0"/>
          <c:tx>
            <c:v>Occupato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a inizio corso</c:v>
              </c:pt>
              <c:pt idx="1">
                <c:v>a 12 mesi da fine corso</c:v>
              </c:pt>
              <c:pt idx="2">
                <c:v>a 2 anni da fine corso</c:v>
              </c:pt>
            </c:strLit>
          </c:cat>
          <c:val>
            <c:numLit>
              <c:formatCode>General</c:formatCode>
              <c:ptCount val="3"/>
              <c:pt idx="0">
                <c:v>0.12258953168044077</c:v>
              </c:pt>
              <c:pt idx="1">
                <c:v>0.73608617594254933</c:v>
              </c:pt>
              <c:pt idx="2">
                <c:v>0.77660550458715594</c:v>
              </c:pt>
            </c:numLit>
          </c:val>
          <c:extLst>
            <c:ext xmlns:c16="http://schemas.microsoft.com/office/drawing/2014/chart" uri="{C3380CC4-5D6E-409C-BE32-E72D297353CC}">
              <c16:uniqueId val="{00000000-91DC-471B-90B9-0B8BD429C5FA}"/>
            </c:ext>
          </c:extLst>
        </c:ser>
        <c:ser>
          <c:idx val="1"/>
          <c:order val="1"/>
          <c:tx>
            <c:v>Disoccupato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a inizio corso</c:v>
              </c:pt>
              <c:pt idx="1">
                <c:v>a 12 mesi da fine corso</c:v>
              </c:pt>
              <c:pt idx="2">
                <c:v>a 2 anni da fine corso</c:v>
              </c:pt>
            </c:strLit>
          </c:cat>
          <c:val>
            <c:numLit>
              <c:formatCode>General</c:formatCode>
              <c:ptCount val="3"/>
              <c:pt idx="0">
                <c:v>0.57070707070707072</c:v>
              </c:pt>
              <c:pt idx="1">
                <c:v>0.10353081986834231</c:v>
              </c:pt>
              <c:pt idx="2">
                <c:v>0.12110091743119267</c:v>
              </c:pt>
            </c:numLit>
          </c:val>
          <c:extLst>
            <c:ext xmlns:c16="http://schemas.microsoft.com/office/drawing/2014/chart" uri="{C3380CC4-5D6E-409C-BE32-E72D297353CC}">
              <c16:uniqueId val="{00000001-91DC-471B-90B9-0B8BD429C5FA}"/>
            </c:ext>
          </c:extLst>
        </c:ser>
        <c:ser>
          <c:idx val="2"/>
          <c:order val="2"/>
          <c:tx>
            <c:v>In cerca di prima occupazione</c:v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1DC-471B-90B9-0B8BD429C5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a inizio corso</c:v>
              </c:pt>
              <c:pt idx="1">
                <c:v>a 12 mesi da fine corso</c:v>
              </c:pt>
              <c:pt idx="2">
                <c:v>a 2 anni da fine corso</c:v>
              </c:pt>
            </c:strLit>
          </c:cat>
          <c:val>
            <c:numLit>
              <c:formatCode>General</c:formatCode>
              <c:ptCount val="3"/>
              <c:pt idx="0">
                <c:v>0.25114784205693297</c:v>
              </c:pt>
              <c:pt idx="1">
                <c:v>3.052064631956912E-2</c:v>
              </c:pt>
              <c:pt idx="2">
                <c:v>1.2385321100917432E-2</c:v>
              </c:pt>
            </c:numLit>
          </c:val>
          <c:extLst>
            <c:ext xmlns:c16="http://schemas.microsoft.com/office/drawing/2014/chart" uri="{C3380CC4-5D6E-409C-BE32-E72D297353CC}">
              <c16:uniqueId val="{00000003-91DC-471B-90B9-0B8BD429C5FA}"/>
            </c:ext>
          </c:extLst>
        </c:ser>
        <c:ser>
          <c:idx val="3"/>
          <c:order val="3"/>
          <c:tx>
            <c:v>In stage</c:v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a inizio corso</c:v>
              </c:pt>
              <c:pt idx="1">
                <c:v>a 12 mesi da fine corso</c:v>
              </c:pt>
              <c:pt idx="2">
                <c:v>a 2 anni da fine corso</c:v>
              </c:pt>
            </c:str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3.6505086774386596E-2</c:v>
              </c:pt>
              <c:pt idx="2">
                <c:v>1.0091743119266056E-2</c:v>
              </c:pt>
            </c:numLit>
          </c:val>
          <c:extLst>
            <c:ext xmlns:c16="http://schemas.microsoft.com/office/drawing/2014/chart" uri="{C3380CC4-5D6E-409C-BE32-E72D297353CC}">
              <c16:uniqueId val="{00000004-91DC-471B-90B9-0B8BD429C5FA}"/>
            </c:ext>
          </c:extLst>
        </c:ser>
        <c:ser>
          <c:idx val="4"/>
          <c:order val="4"/>
          <c:tx>
            <c:v>In altra condizione non lavorativa</c:v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a inizio corso</c:v>
              </c:pt>
              <c:pt idx="1">
                <c:v>a 12 mesi da fine corso</c:v>
              </c:pt>
              <c:pt idx="2">
                <c:v>a 2 anni da fine corso</c:v>
              </c:pt>
            </c:strLit>
          </c:cat>
          <c:val>
            <c:numLit>
              <c:formatCode>General</c:formatCode>
              <c:ptCount val="3"/>
              <c:pt idx="0">
                <c:v>5.5555555555555552E-2</c:v>
              </c:pt>
              <c:pt idx="1">
                <c:v>9.33572710951526E-2</c:v>
              </c:pt>
              <c:pt idx="2">
                <c:v>7.9816513761467894E-2</c:v>
              </c:pt>
            </c:numLit>
          </c:val>
          <c:extLst>
            <c:ext xmlns:c16="http://schemas.microsoft.com/office/drawing/2014/chart" uri="{C3380CC4-5D6E-409C-BE32-E72D297353CC}">
              <c16:uniqueId val="{00000005-91DC-471B-90B9-0B8BD429C5F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482589151"/>
        <c:axId val="1542305903"/>
      </c:barChart>
      <c:catAx>
        <c:axId val="14825891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2305903"/>
        <c:crosses val="autoZero"/>
        <c:auto val="1"/>
        <c:lblAlgn val="ctr"/>
        <c:lblOffset val="100"/>
        <c:noMultiLvlLbl val="0"/>
      </c:catAx>
      <c:valAx>
        <c:axId val="15423059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825891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n. iscritti</c:v>
          </c:tx>
          <c:dLbls>
            <c:dLbl>
              <c:idx val="2"/>
              <c:layout>
                <c:manualLayout>
                  <c:x val="-5.5555555555555558E-3"/>
                  <c:y val="6.94444444444444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34-4FD9-9145-9E7CF81872C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7"/>
              <c:pt idx="0">
                <c:v>2016</c:v>
              </c:pt>
              <c:pt idx="1">
                <c:v>2017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pt idx="5">
                <c:v>2021</c:v>
              </c:pt>
              <c:pt idx="6">
                <c:v>2022</c:v>
              </c:pt>
            </c:numLit>
          </c:cat>
          <c:val>
            <c:numLit>
              <c:formatCode>General</c:formatCode>
              <c:ptCount val="7"/>
              <c:pt idx="0">
                <c:v>1886</c:v>
              </c:pt>
              <c:pt idx="1">
                <c:v>2658</c:v>
              </c:pt>
              <c:pt idx="2">
                <c:v>3976</c:v>
              </c:pt>
              <c:pt idx="3">
                <c:v>3830</c:v>
              </c:pt>
              <c:pt idx="4">
                <c:v>2576</c:v>
              </c:pt>
              <c:pt idx="5">
                <c:v>5177</c:v>
              </c:pt>
              <c:pt idx="6">
                <c:v>4336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334-4FD9-9145-9E7CF8187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068032"/>
        <c:axId val="147069568"/>
      </c:lineChart>
      <c:catAx>
        <c:axId val="14706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7069568"/>
        <c:crosses val="autoZero"/>
        <c:auto val="1"/>
        <c:lblAlgn val="ctr"/>
        <c:lblOffset val="100"/>
        <c:noMultiLvlLbl val="0"/>
      </c:catAx>
      <c:valAx>
        <c:axId val="1470695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47068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it-IT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8FF-49AC-91F3-AE096807609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8FF-49AC-91F3-AE096807609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8FF-49AC-91F3-AE096807609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8FF-49AC-91F3-AE096807609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8FF-49AC-91F3-AE096807609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8FF-49AC-91F3-AE096807609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8FF-49AC-91F3-AE096807609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8FF-49AC-91F3-AE096807609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8FF-49AC-91F3-AE096807609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8FF-49AC-91F3-AE09680760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10"/>
              <c:pt idx="0">
                <c:v>Piemonte</c:v>
              </c:pt>
              <c:pt idx="1">
                <c:v>Lombardia</c:v>
              </c:pt>
              <c:pt idx="2">
                <c:v>Veneto</c:v>
              </c:pt>
              <c:pt idx="3">
                <c:v>Friuli VG</c:v>
              </c:pt>
              <c:pt idx="4">
                <c:v>Emilia Romagna</c:v>
              </c:pt>
              <c:pt idx="5">
                <c:v>Toscana</c:v>
              </c:pt>
              <c:pt idx="6">
                <c:v>Marche</c:v>
              </c:pt>
              <c:pt idx="7">
                <c:v>Campania</c:v>
              </c:pt>
              <c:pt idx="8">
                <c:v>Liguria</c:v>
              </c:pt>
              <c:pt idx="9">
                <c:v>P.A.Trento</c:v>
              </c:pt>
            </c:strLit>
          </c:cat>
          <c:val>
            <c:numLit>
              <c:formatCode>General</c:formatCode>
              <c:ptCount val="10"/>
              <c:pt idx="0">
                <c:v>1393</c:v>
              </c:pt>
              <c:pt idx="1">
                <c:v>9171</c:v>
              </c:pt>
              <c:pt idx="2">
                <c:v>145</c:v>
              </c:pt>
              <c:pt idx="3">
                <c:v>1227</c:v>
              </c:pt>
              <c:pt idx="4">
                <c:v>7251</c:v>
              </c:pt>
              <c:pt idx="5">
                <c:v>2811</c:v>
              </c:pt>
              <c:pt idx="6">
                <c:v>765</c:v>
              </c:pt>
              <c:pt idx="7">
                <c:v>1435</c:v>
              </c:pt>
              <c:pt idx="8">
                <c:v>240</c:v>
              </c:pt>
              <c:pt idx="9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14-18FF-49AC-91F3-AE0968076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95685005864828"/>
          <c:y val="8.7962962962962965E-2"/>
          <c:w val="0.83665033132132882"/>
          <c:h val="0.69873432487605724"/>
        </c:manualLayout>
      </c:layout>
      <c:barChart>
        <c:barDir val="bar"/>
        <c:grouping val="percentStacked"/>
        <c:varyColors val="0"/>
        <c:ser>
          <c:idx val="0"/>
          <c:order val="0"/>
          <c:tx>
            <c:v>Maschi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8"/>
              <c:pt idx="0">
                <c:v>2016</c:v>
              </c:pt>
              <c:pt idx="1">
                <c:v>2017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pt idx="5">
                <c:v>2021</c:v>
              </c:pt>
              <c:pt idx="6">
                <c:v>2022</c:v>
              </c:pt>
              <c:pt idx="7">
                <c:v>Totale</c:v>
              </c:pt>
            </c:strLit>
          </c:cat>
          <c:val>
            <c:numLit>
              <c:formatCode>General</c:formatCode>
              <c:ptCount val="8"/>
              <c:pt idx="0">
                <c:v>0.65588547189819724</c:v>
              </c:pt>
              <c:pt idx="1">
                <c:v>0.60458991723100075</c:v>
              </c:pt>
              <c:pt idx="2">
                <c:v>0.62676056338028174</c:v>
              </c:pt>
              <c:pt idx="3">
                <c:v>0.58120104438642295</c:v>
              </c:pt>
              <c:pt idx="4">
                <c:v>0.62189440993788825</c:v>
              </c:pt>
              <c:pt idx="5">
                <c:v>0.59629128839096002</c:v>
              </c:pt>
              <c:pt idx="6">
                <c:v>0.61007230117177758</c:v>
              </c:pt>
              <c:pt idx="7">
                <c:v>0.60952143982748608</c:v>
              </c:pt>
            </c:numLit>
          </c:val>
          <c:extLst>
            <c:ext xmlns:c16="http://schemas.microsoft.com/office/drawing/2014/chart" uri="{C3380CC4-5D6E-409C-BE32-E72D297353CC}">
              <c16:uniqueId val="{00000000-F480-45D2-B60F-7D48C9A8FF6F}"/>
            </c:ext>
          </c:extLst>
        </c:ser>
        <c:ser>
          <c:idx val="1"/>
          <c:order val="1"/>
          <c:tx>
            <c:v>Femmine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8"/>
              <c:pt idx="0">
                <c:v>2016</c:v>
              </c:pt>
              <c:pt idx="1">
                <c:v>2017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pt idx="5">
                <c:v>2021</c:v>
              </c:pt>
              <c:pt idx="6">
                <c:v>2022</c:v>
              </c:pt>
              <c:pt idx="7">
                <c:v>Totale</c:v>
              </c:pt>
            </c:strLit>
          </c:cat>
          <c:val>
            <c:numLit>
              <c:formatCode>General</c:formatCode>
              <c:ptCount val="8"/>
              <c:pt idx="0">
                <c:v>0.34411452810180276</c:v>
              </c:pt>
              <c:pt idx="1">
                <c:v>0.39541008276899925</c:v>
              </c:pt>
              <c:pt idx="2">
                <c:v>0.37323943661971831</c:v>
              </c:pt>
              <c:pt idx="3">
                <c:v>0.41879895561357705</c:v>
              </c:pt>
              <c:pt idx="4">
                <c:v>0.37810559006211181</c:v>
              </c:pt>
              <c:pt idx="5">
                <c:v>0.40370871160903998</c:v>
              </c:pt>
              <c:pt idx="6">
                <c:v>0.38992769882822237</c:v>
              </c:pt>
              <c:pt idx="7">
                <c:v>0.39047856017251387</c:v>
              </c:pt>
            </c:numLit>
          </c:val>
          <c:extLst>
            <c:ext xmlns:c16="http://schemas.microsoft.com/office/drawing/2014/chart" uri="{C3380CC4-5D6E-409C-BE32-E72D297353CC}">
              <c16:uniqueId val="{00000001-F480-45D2-B60F-7D48C9A8F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3269768"/>
        <c:axId val="993277448"/>
      </c:barChart>
      <c:catAx>
        <c:axId val="993269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93277448"/>
        <c:crosses val="autoZero"/>
        <c:auto val="1"/>
        <c:lblAlgn val="ctr"/>
        <c:lblOffset val="100"/>
        <c:noMultiLvlLbl val="0"/>
      </c:catAx>
      <c:valAx>
        <c:axId val="993277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93269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v>17-19</c:v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0"/>
              <c:pt idx="0">
                <c:v>Piemonte</c:v>
              </c:pt>
              <c:pt idx="1">
                <c:v>Lombardia</c:v>
              </c:pt>
              <c:pt idx="2">
                <c:v>Veneto</c:v>
              </c:pt>
              <c:pt idx="3">
                <c:v>Friuli VG</c:v>
              </c:pt>
              <c:pt idx="4">
                <c:v>Emilia Romagna</c:v>
              </c:pt>
              <c:pt idx="5">
                <c:v>Toscana</c:v>
              </c:pt>
              <c:pt idx="6">
                <c:v>Marche</c:v>
              </c:pt>
              <c:pt idx="7">
                <c:v>Campania</c:v>
              </c:pt>
              <c:pt idx="8">
                <c:v>Liguria</c:v>
              </c:pt>
              <c:pt idx="9">
                <c:v>P.A. Trento</c:v>
              </c:pt>
            </c:strLit>
          </c:cat>
          <c:val>
            <c:numLit>
              <c:formatCode>General</c:formatCode>
              <c:ptCount val="10"/>
              <c:pt idx="0">
                <c:v>0.1306532663316583</c:v>
              </c:pt>
              <c:pt idx="1">
                <c:v>0.25479930191972078</c:v>
              </c:pt>
              <c:pt idx="2">
                <c:v>0.1744186046511628</c:v>
              </c:pt>
              <c:pt idx="3">
                <c:v>2.7247956403269755E-2</c:v>
              </c:pt>
              <c:pt idx="4">
                <c:v>0.11515653013377465</c:v>
              </c:pt>
              <c:pt idx="5">
                <c:v>9.2115848753016899E-2</c:v>
              </c:pt>
              <c:pt idx="6">
                <c:v>5.2287581699346402E-3</c:v>
              </c:pt>
              <c:pt idx="7">
                <c:v>0.11557788944723618</c:v>
              </c:pt>
              <c:pt idx="8">
                <c:v>0.10416666666666667</c:v>
              </c:pt>
              <c:pt idx="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48F-4EA8-ADC9-B3B0EC2180B0}"/>
            </c:ext>
          </c:extLst>
        </c:ser>
        <c:ser>
          <c:idx val="1"/>
          <c:order val="1"/>
          <c:tx>
            <c:v>20-24</c:v>
          </c:tx>
          <c:spPr>
            <a:solidFill>
              <a:schemeClr val="accent2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0"/>
              <c:pt idx="0">
                <c:v>Piemonte</c:v>
              </c:pt>
              <c:pt idx="1">
                <c:v>Lombardia</c:v>
              </c:pt>
              <c:pt idx="2">
                <c:v>Veneto</c:v>
              </c:pt>
              <c:pt idx="3">
                <c:v>Friuli VG</c:v>
              </c:pt>
              <c:pt idx="4">
                <c:v>Emilia Romagna</c:v>
              </c:pt>
              <c:pt idx="5">
                <c:v>Toscana</c:v>
              </c:pt>
              <c:pt idx="6">
                <c:v>Marche</c:v>
              </c:pt>
              <c:pt idx="7">
                <c:v>Campania</c:v>
              </c:pt>
              <c:pt idx="8">
                <c:v>Liguria</c:v>
              </c:pt>
              <c:pt idx="9">
                <c:v>P.A. Trento</c:v>
              </c:pt>
            </c:strLit>
          </c:cat>
          <c:val>
            <c:numLit>
              <c:formatCode>General</c:formatCode>
              <c:ptCount val="10"/>
              <c:pt idx="0">
                <c:v>0.36180904522613067</c:v>
              </c:pt>
              <c:pt idx="1">
                <c:v>0.53697643979057597</c:v>
              </c:pt>
              <c:pt idx="2">
                <c:v>0.24031007751937986</c:v>
              </c:pt>
              <c:pt idx="3">
                <c:v>0.33696639418710261</c:v>
              </c:pt>
              <c:pt idx="4">
                <c:v>0.29692456212936147</c:v>
              </c:pt>
              <c:pt idx="5">
                <c:v>0.26347546259050686</c:v>
              </c:pt>
              <c:pt idx="6">
                <c:v>0.16993464052287582</c:v>
              </c:pt>
              <c:pt idx="7">
                <c:v>0.30988274706867669</c:v>
              </c:pt>
              <c:pt idx="8">
                <c:v>0.34583333333333333</c:v>
              </c:pt>
              <c:pt idx="9">
                <c:v>0.42857142857142855</c:v>
              </c:pt>
            </c:numLit>
          </c:val>
          <c:extLst>
            <c:ext xmlns:c16="http://schemas.microsoft.com/office/drawing/2014/chart" uri="{C3380CC4-5D6E-409C-BE32-E72D297353CC}">
              <c16:uniqueId val="{00000001-948F-4EA8-ADC9-B3B0EC2180B0}"/>
            </c:ext>
          </c:extLst>
        </c:ser>
        <c:ser>
          <c:idx val="2"/>
          <c:order val="2"/>
          <c:tx>
            <c:v>25-29</c:v>
          </c:tx>
          <c:spPr>
            <a:solidFill>
              <a:schemeClr val="accent3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0"/>
              <c:pt idx="0">
                <c:v>Piemonte</c:v>
              </c:pt>
              <c:pt idx="1">
                <c:v>Lombardia</c:v>
              </c:pt>
              <c:pt idx="2">
                <c:v>Veneto</c:v>
              </c:pt>
              <c:pt idx="3">
                <c:v>Friuli VG</c:v>
              </c:pt>
              <c:pt idx="4">
                <c:v>Emilia Romagna</c:v>
              </c:pt>
              <c:pt idx="5">
                <c:v>Toscana</c:v>
              </c:pt>
              <c:pt idx="6">
                <c:v>Marche</c:v>
              </c:pt>
              <c:pt idx="7">
                <c:v>Campania</c:v>
              </c:pt>
              <c:pt idx="8">
                <c:v>Liguria</c:v>
              </c:pt>
              <c:pt idx="9">
                <c:v>P.A. Trento</c:v>
              </c:pt>
            </c:strLit>
          </c:cat>
          <c:val>
            <c:numLit>
              <c:formatCode>General</c:formatCode>
              <c:ptCount val="10"/>
              <c:pt idx="0">
                <c:v>0.19023689877961233</c:v>
              </c:pt>
              <c:pt idx="1">
                <c:v>0.19153577661431065</c:v>
              </c:pt>
              <c:pt idx="2">
                <c:v>0.13565891472868216</c:v>
              </c:pt>
              <c:pt idx="3">
                <c:v>0.28065395095367845</c:v>
              </c:pt>
              <c:pt idx="4">
                <c:v>0.20935043442283824</c:v>
              </c:pt>
              <c:pt idx="5">
                <c:v>0.19871279163314562</c:v>
              </c:pt>
              <c:pt idx="6">
                <c:v>0.18562091503267975</c:v>
              </c:pt>
              <c:pt idx="7">
                <c:v>0.36515912897822445</c:v>
              </c:pt>
              <c:pt idx="8">
                <c:v>0.19166666666666668</c:v>
              </c:pt>
              <c:pt idx="9">
                <c:v>0.21428571428571427</c:v>
              </c:pt>
            </c:numLit>
          </c:val>
          <c:extLst>
            <c:ext xmlns:c16="http://schemas.microsoft.com/office/drawing/2014/chart" uri="{C3380CC4-5D6E-409C-BE32-E72D297353CC}">
              <c16:uniqueId val="{00000002-948F-4EA8-ADC9-B3B0EC2180B0}"/>
            </c:ext>
          </c:extLst>
        </c:ser>
        <c:ser>
          <c:idx val="3"/>
          <c:order val="3"/>
          <c:tx>
            <c:v>30-35</c:v>
          </c:tx>
          <c:spPr>
            <a:solidFill>
              <a:schemeClr val="accent4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0"/>
              <c:pt idx="0">
                <c:v>Piemonte</c:v>
              </c:pt>
              <c:pt idx="1">
                <c:v>Lombardia</c:v>
              </c:pt>
              <c:pt idx="2">
                <c:v>Veneto</c:v>
              </c:pt>
              <c:pt idx="3">
                <c:v>Friuli VG</c:v>
              </c:pt>
              <c:pt idx="4">
                <c:v>Emilia Romagna</c:v>
              </c:pt>
              <c:pt idx="5">
                <c:v>Toscana</c:v>
              </c:pt>
              <c:pt idx="6">
                <c:v>Marche</c:v>
              </c:pt>
              <c:pt idx="7">
                <c:v>Campania</c:v>
              </c:pt>
              <c:pt idx="8">
                <c:v>Liguria</c:v>
              </c:pt>
              <c:pt idx="9">
                <c:v>P.A. Trento</c:v>
              </c:pt>
            </c:strLit>
          </c:cat>
          <c:val>
            <c:numLit>
              <c:formatCode>General</c:formatCode>
              <c:ptCount val="10"/>
              <c:pt idx="0">
                <c:v>0.11844938980617373</c:v>
              </c:pt>
              <c:pt idx="1">
                <c:v>1.6034031413612565E-2</c:v>
              </c:pt>
              <c:pt idx="2">
                <c:v>0.13178294573643412</c:v>
              </c:pt>
              <c:pt idx="3">
                <c:v>0.13533151680290645</c:v>
              </c:pt>
              <c:pt idx="4">
                <c:v>0.14853123707074886</c:v>
              </c:pt>
              <c:pt idx="5">
                <c:v>0.17497988736926789</c:v>
              </c:pt>
              <c:pt idx="6">
                <c:v>0.19869281045751633</c:v>
              </c:pt>
              <c:pt idx="7">
                <c:v>0.20603015075376885</c:v>
              </c:pt>
              <c:pt idx="8">
                <c:v>0.12916666666666668</c:v>
              </c:pt>
              <c:pt idx="9">
                <c:v>0.14285714285714285</c:v>
              </c:pt>
            </c:numLit>
          </c:val>
          <c:extLst>
            <c:ext xmlns:c16="http://schemas.microsoft.com/office/drawing/2014/chart" uri="{C3380CC4-5D6E-409C-BE32-E72D297353CC}">
              <c16:uniqueId val="{00000003-948F-4EA8-ADC9-B3B0EC2180B0}"/>
            </c:ext>
          </c:extLst>
        </c:ser>
        <c:ser>
          <c:idx val="4"/>
          <c:order val="4"/>
          <c:tx>
            <c:v>&gt; 35</c:v>
          </c:tx>
          <c:spPr>
            <a:solidFill>
              <a:schemeClr val="accent5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0"/>
              <c:pt idx="0">
                <c:v>Piemonte</c:v>
              </c:pt>
              <c:pt idx="1">
                <c:v>Lombardia</c:v>
              </c:pt>
              <c:pt idx="2">
                <c:v>Veneto</c:v>
              </c:pt>
              <c:pt idx="3">
                <c:v>Friuli VG</c:v>
              </c:pt>
              <c:pt idx="4">
                <c:v>Emilia Romagna</c:v>
              </c:pt>
              <c:pt idx="5">
                <c:v>Toscana</c:v>
              </c:pt>
              <c:pt idx="6">
                <c:v>Marche</c:v>
              </c:pt>
              <c:pt idx="7">
                <c:v>Campania</c:v>
              </c:pt>
              <c:pt idx="8">
                <c:v>Liguria</c:v>
              </c:pt>
              <c:pt idx="9">
                <c:v>P.A. Trento</c:v>
              </c:pt>
            </c:strLit>
          </c:cat>
          <c:val>
            <c:numLit>
              <c:formatCode>General</c:formatCode>
              <c:ptCount val="10"/>
              <c:pt idx="0">
                <c:v>0.19885139985642497</c:v>
              </c:pt>
              <c:pt idx="1">
                <c:v>6.5445026178010475E-4</c:v>
              </c:pt>
              <c:pt idx="2">
                <c:v>0.31782945736434109</c:v>
              </c:pt>
              <c:pt idx="3">
                <c:v>0.21980018165304269</c:v>
              </c:pt>
              <c:pt idx="4">
                <c:v>0.23003723624327679</c:v>
              </c:pt>
              <c:pt idx="5">
                <c:v>0.27071600965406273</c:v>
              </c:pt>
              <c:pt idx="6">
                <c:v>0.44052287581699345</c:v>
              </c:pt>
              <c:pt idx="7">
                <c:v>3.3500837520938024E-3</c:v>
              </c:pt>
              <c:pt idx="8">
                <c:v>0.22916666666666666</c:v>
              </c:pt>
              <c:pt idx="9">
                <c:v>0.21428571428571427</c:v>
              </c:pt>
            </c:numLit>
          </c:val>
          <c:extLst>
            <c:ext xmlns:c16="http://schemas.microsoft.com/office/drawing/2014/chart" uri="{C3380CC4-5D6E-409C-BE32-E72D297353CC}">
              <c16:uniqueId val="{00000004-948F-4EA8-ADC9-B3B0EC2180B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87652400"/>
        <c:axId val="187653648"/>
      </c:barChart>
      <c:catAx>
        <c:axId val="187652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653648"/>
        <c:crossesAt val="0"/>
        <c:auto val="1"/>
        <c:lblAlgn val="ctr"/>
        <c:lblOffset val="100"/>
        <c:noMultiLvlLbl val="0"/>
      </c:catAx>
      <c:valAx>
        <c:axId val="187653648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652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hPercent val="70"/>
      <c:rotY val="19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0976927233769794E-2"/>
          <c:y val="3.1393403619964108E-2"/>
          <c:w val="0.83025056865884916"/>
          <c:h val="0.8127876422360170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A58-4D41-98D9-00036B974D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A58-4D41-98D9-00036B974DF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A58-4D41-98D9-00036B974DF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A58-4D41-98D9-00036B974DF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A58-4D41-98D9-00036B974DF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1A58-4D41-98D9-00036B974DF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1A58-4D41-98D9-00036B974DF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1A58-4D41-98D9-00036B974DFD}"/>
              </c:ext>
            </c:extLst>
          </c:dPt>
          <c:dLbls>
            <c:dLbl>
              <c:idx val="3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1A58-4D41-98D9-00036B974DFD}"/>
                </c:ext>
              </c:extLst>
            </c:dLbl>
            <c:dLbl>
              <c:idx val="4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1A58-4D41-98D9-00036B974DFD}"/>
                </c:ext>
              </c:extLst>
            </c:dLbl>
            <c:dLbl>
              <c:idx val="7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1A58-4D41-98D9-00036B974DF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8"/>
              <c:pt idx="0">
                <c:v>Nessun titolo/Fino alla licenza media</c:v>
              </c:pt>
              <c:pt idx="1">
                <c:v>Qualifica triennale IPS e IeFP</c:v>
              </c:pt>
              <c:pt idx="2">
                <c:v>Diploma quadriennale IeFP</c:v>
              </c:pt>
              <c:pt idx="3">
                <c:v>Diploma di scuola secondaria  di secondo grado (maturità)</c:v>
              </c:pt>
              <c:pt idx="4">
                <c:v>laurea triennale /diploma universitario</c:v>
              </c:pt>
              <c:pt idx="5">
                <c:v>laurea magistrale/laurea vecchio ordinamento</c:v>
              </c:pt>
              <c:pt idx="6">
                <c:v>Post universitario </c:v>
              </c:pt>
              <c:pt idx="7">
                <c:v>Altro</c:v>
              </c:pt>
            </c:strLit>
          </c:cat>
          <c:val>
            <c:numLit>
              <c:formatCode>General</c:formatCode>
              <c:ptCount val="8"/>
              <c:pt idx="0">
                <c:v>210</c:v>
              </c:pt>
              <c:pt idx="1">
                <c:v>239</c:v>
              </c:pt>
              <c:pt idx="2">
                <c:v>1536</c:v>
              </c:pt>
              <c:pt idx="3">
                <c:v>17191</c:v>
              </c:pt>
              <c:pt idx="4">
                <c:v>2381</c:v>
              </c:pt>
              <c:pt idx="5">
                <c:v>1836</c:v>
              </c:pt>
              <c:pt idx="6">
                <c:v>129</c:v>
              </c:pt>
              <c:pt idx="7">
                <c:v>583</c:v>
              </c:pt>
            </c:numLit>
          </c:val>
          <c:extLst>
            <c:ext xmlns:c16="http://schemas.microsoft.com/office/drawing/2014/chart" uri="{C3380CC4-5D6E-409C-BE32-E72D297353CC}">
              <c16:uniqueId val="{00000010-1A58-4D41-98D9-00036B974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80-430A-8933-F69BD9C626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80-430A-8933-F69BD9C626E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80-430A-8933-F69BD9C626E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80-430A-8933-F69BD9C626E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80-430A-8933-F69BD9C626E2}"/>
              </c:ext>
            </c:extLst>
          </c:dPt>
          <c:dLbls>
            <c:dLbl>
              <c:idx val="3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1F80-430A-8933-F69BD9C626E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Occupato</c:v>
              </c:pt>
              <c:pt idx="1">
                <c:v>Disoccupato in cerca di occupazione</c:v>
              </c:pt>
              <c:pt idx="2">
                <c:v>Non occupato in cerca di prima occupazione</c:v>
              </c:pt>
              <c:pt idx="3">
                <c:v>Inattivo (non in cerca e  non studente)</c:v>
              </c:pt>
              <c:pt idx="4">
                <c:v>Studente</c:v>
              </c:pt>
            </c:strLit>
          </c:cat>
          <c:val>
            <c:numLit>
              <c:formatCode>General</c:formatCode>
              <c:ptCount val="5"/>
              <c:pt idx="0">
                <c:v>3038</c:v>
              </c:pt>
              <c:pt idx="1">
                <c:v>10378</c:v>
              </c:pt>
              <c:pt idx="2">
                <c:v>5798</c:v>
              </c:pt>
              <c:pt idx="3">
                <c:v>883</c:v>
              </c:pt>
              <c:pt idx="4">
                <c:v>4004</c:v>
              </c:pt>
            </c:numLit>
          </c:val>
          <c:extLst>
            <c:ext xmlns:c16="http://schemas.microsoft.com/office/drawing/2014/chart" uri="{C3380CC4-5D6E-409C-BE32-E72D297353CC}">
              <c16:uniqueId val="{0000000A-1F80-430A-8933-F69BD9C62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914260717410323E-2"/>
          <c:y val="5.5555555555555552E-2"/>
          <c:w val="0.87753018372703417"/>
          <c:h val="0.73577136191309422"/>
        </c:manualLayout>
      </c:layout>
      <c:lineChart>
        <c:grouping val="standard"/>
        <c:varyColors val="0"/>
        <c:ser>
          <c:idx val="0"/>
          <c:order val="0"/>
          <c:tx>
            <c:v>n. iscritti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6111111111111135E-2"/>
                  <c:y val="-6.4814814814814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40-43DD-8AA0-6CA7F241A19B}"/>
                </c:ext>
              </c:extLst>
            </c:dLbl>
            <c:dLbl>
              <c:idx val="1"/>
              <c:layout>
                <c:manualLayout>
                  <c:x val="-4.4444444444444446E-2"/>
                  <c:y val="-6.944444444444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40-43DD-8AA0-6CA7F241A19B}"/>
                </c:ext>
              </c:extLst>
            </c:dLbl>
            <c:dLbl>
              <c:idx val="4"/>
              <c:layout>
                <c:manualLayout>
                  <c:x val="-5.8333333333333438E-2"/>
                  <c:y val="-7.407407407407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40-43DD-8AA0-6CA7F241A1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7"/>
              <c:pt idx="0">
                <c:v>2016</c:v>
              </c:pt>
              <c:pt idx="1">
                <c:v>2017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pt idx="5">
                <c:v>2021</c:v>
              </c:pt>
              <c:pt idx="6">
                <c:v>2022</c:v>
              </c:pt>
            </c:numLit>
          </c:cat>
          <c:val>
            <c:numLit>
              <c:formatCode>General</c:formatCode>
              <c:ptCount val="7"/>
              <c:pt idx="0">
                <c:v>1886</c:v>
              </c:pt>
              <c:pt idx="1">
                <c:v>2658</c:v>
              </c:pt>
              <c:pt idx="2">
                <c:v>3976</c:v>
              </c:pt>
              <c:pt idx="3">
                <c:v>3830</c:v>
              </c:pt>
              <c:pt idx="4">
                <c:v>2576</c:v>
              </c:pt>
              <c:pt idx="5">
                <c:v>5177</c:v>
              </c:pt>
              <c:pt idx="6">
                <c:v>4336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340-43DD-8AA0-6CA7F241A19B}"/>
            </c:ext>
          </c:extLst>
        </c:ser>
        <c:ser>
          <c:idx val="1"/>
          <c:order val="1"/>
          <c:tx>
            <c:v>n. certificati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2.7777777777778286E-3"/>
                  <c:y val="6.944444444444444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333333333333328E-2"/>
                      <c:h val="6.937518226888306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A340-43DD-8AA0-6CA7F241A19B}"/>
                </c:ext>
              </c:extLst>
            </c:dLbl>
            <c:dLbl>
              <c:idx val="5"/>
              <c:layout>
                <c:manualLayout>
                  <c:x val="2.7777777777777779E-3"/>
                  <c:y val="-2.3148148148148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40-43DD-8AA0-6CA7F241A1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7"/>
              <c:pt idx="0">
                <c:v>2016</c:v>
              </c:pt>
              <c:pt idx="1">
                <c:v>2017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pt idx="5">
                <c:v>2021</c:v>
              </c:pt>
              <c:pt idx="6">
                <c:v>2022</c:v>
              </c:pt>
            </c:numLit>
          </c:cat>
          <c:val>
            <c:numLit>
              <c:formatCode>General</c:formatCode>
              <c:ptCount val="7"/>
              <c:pt idx="0">
                <c:v>1477</c:v>
              </c:pt>
              <c:pt idx="1">
                <c:v>2180</c:v>
              </c:pt>
              <c:pt idx="2">
                <c:v>2835</c:v>
              </c:pt>
              <c:pt idx="3">
                <c:v>2710</c:v>
              </c:pt>
              <c:pt idx="4">
                <c:v>1876</c:v>
              </c:pt>
              <c:pt idx="5">
                <c:v>3320</c:v>
              </c:pt>
              <c:pt idx="6">
                <c:v>2905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A340-43DD-8AA0-6CA7F241A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237224"/>
        <c:axId val="515238664"/>
      </c:lineChart>
      <c:catAx>
        <c:axId val="515237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15238664"/>
        <c:crosses val="autoZero"/>
        <c:auto val="1"/>
        <c:lblAlgn val="ctr"/>
        <c:lblOffset val="100"/>
        <c:noMultiLvlLbl val="0"/>
      </c:catAx>
      <c:valAx>
        <c:axId val="515238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15237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'Figura 11'!$O$3</c:f>
              <c:strCache>
                <c:ptCount val="1"/>
                <c:pt idx="0">
                  <c:v>Iscritti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D89-4D85-9333-38353709AE9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D89-4D85-9333-38353709AE9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E6-4DBA-A247-53AD79AC3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D89-4D85-9333-38353709AE9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BFE6-4DBA-A247-53AD79AC3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FD89-4D85-9333-38353709AE9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FD89-4D85-9333-38353709AE92}"/>
              </c:ext>
            </c:extLst>
          </c:dPt>
          <c:dLbls>
            <c:dLbl>
              <c:idx val="2"/>
              <c:layout>
                <c:manualLayout>
                  <c:x val="-1.0895223230514228E-2"/>
                  <c:y val="-0.252432254781292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E6-4DBA-A247-53AD79AC3B3A}"/>
                </c:ext>
              </c:extLst>
            </c:dLbl>
            <c:dLbl>
              <c:idx val="4"/>
              <c:layout>
                <c:manualLayout>
                  <c:x val="-1.865451380203904E-2"/>
                  <c:y val="-0.1137109833842154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E6-4DBA-A247-53AD79AC3B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'Figura 11'!$N$4:$N$10</c:f>
              <c:strCache>
                <c:ptCount val="7"/>
                <c:pt idx="0">
                  <c:v>Agro-alimentare </c:v>
                </c:pt>
                <c:pt idx="1">
                  <c:v>Manifattura e artigianato Tecniche per la realizzazione artigianale di prodotti del made in Italy</c:v>
                </c:pt>
                <c:pt idx="2">
                  <c:v>Meccanica impianti e costruzioni</c:v>
                </c:pt>
                <c:pt idx="3">
                  <c:v>3.1 Edilizia (area economico professionale accorpata nell’area professionale meccanica)</c:v>
                </c:pt>
                <c:pt idx="4">
                  <c:v>Cultura, informazione e tecnologie informatiche</c:v>
                </c:pt>
                <c:pt idx="5">
                  <c:v>Servizi commerciali Tecniche per l’amministrazione economico-finanziaria</c:v>
                </c:pt>
                <c:pt idx="6">
                  <c:v>Turismo e sport </c:v>
                </c:pt>
              </c:strCache>
            </c:strRef>
          </c:cat>
          <c:val>
            <c:numRef>
              <c:f>'Figura 11'!$O$4:$O$10</c:f>
              <c:numCache>
                <c:formatCode>0.0%</c:formatCode>
                <c:ptCount val="7"/>
                <c:pt idx="0">
                  <c:v>0</c:v>
                </c:pt>
                <c:pt idx="1">
                  <c:v>8.8313646644885654E-2</c:v>
                </c:pt>
                <c:pt idx="2">
                  <c:v>0.34873083689369189</c:v>
                </c:pt>
                <c:pt idx="3">
                  <c:v>3.498366423724554E-2</c:v>
                </c:pt>
                <c:pt idx="4">
                  <c:v>0.23789896959034934</c:v>
                </c:pt>
                <c:pt idx="5">
                  <c:v>8.3940688615229964E-2</c:v>
                </c:pt>
                <c:pt idx="6">
                  <c:v>0.20613219401859764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E6-4DBA-A247-53AD79AC3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plotArea>
      <cx:plotAreaRegion>
        <cx:series layoutId="regionMap" uniqueId="{E6CBED83-2059-42AA-AE2F-99B5C0CC3E4C}">
          <cx:spPr>
            <a:solidFill>
              <a:schemeClr val="accent1">
                <a:lumMod val="20000"/>
                <a:lumOff val="80000"/>
              </a:schemeClr>
            </a:solidFill>
          </cx:spPr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800"/>
                </a:pPr>
                <a:endParaRPr lang="it-IT" sz="8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/>
                </a:endParaRPr>
              </a:p>
            </cx:txPr>
            <cx:visibility seriesName="0" categoryName="0" value="1"/>
            <cx:dataLabel idx="1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chemeClr val="bg1"/>
                      </a:solidFill>
                    </a:defRPr>
                  </a:pPr>
                  <a:r>
                    <a:rPr lang="it-IT" sz="800" b="0" i="0" u="none" strike="noStrike" baseline="0">
                      <a:solidFill>
                        <a:schemeClr val="bg1"/>
                      </a:solidFill>
                      <a:latin typeface="Calibri"/>
                    </a:rPr>
                    <a:t>9171</a:t>
                  </a:r>
                </a:p>
              </cx:txPr>
            </cx:dataLabel>
            <cx:dataLabel idx="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chemeClr val="bg1"/>
                      </a:solidFill>
                    </a:defRPr>
                  </a:pPr>
                  <a:r>
                    <a:rPr lang="it-IT" sz="800" b="0" i="0" u="none" strike="noStrike" baseline="0">
                      <a:solidFill>
                        <a:schemeClr val="bg1"/>
                      </a:solidFill>
                      <a:latin typeface="Calibri"/>
                    </a:rPr>
                    <a:t>7251</a:t>
                  </a:r>
                </a:p>
              </cx:txPr>
            </cx:dataLabel>
          </cx:dataLabels>
          <cx:dataId val="0"/>
          <cx:layoutPr>
            <cx:geography cultureLanguage="it-IT" cultureRegion="IT" attribution="Con tecnologia Bing">
              <cx:geoCache provider="{E9337A44-BEBE-4D9F-B70C-5C5E7DAFC167}">
                <cx:binary>1HrZktu4su2vOPx86cZEAthx9nkgJWqsuTxUvzDK5TI4gSAJcMLX35Tc7mNXe7v7RPSNuK0HVkkU
xAQSmbnWSvzX0/yvp/r5sX8167qx/3qa//06d6791y+/2Kf8WT/aN7p46o01n92bJ6N/MZ8/F0/P
v3zqH6eiUb8QhNkvT/lj757n1//9X/Br6tkczdOjK0xzMzz3y+2zHWpnf3Lvh7dePX7SRbMqrOuL
J4f//Xqti7p4fHVr9KNqHl+/em5c4Zb7pX3+9+vvvvv61S8vf/EPT39Vg4Fu+ARjGXsTEiooYhid
X+T1q9o06rfbGL853QmjiH595uWjhnF/3Z6zNY+fPvXP1sK0zn//OP67OZxuv4Gpvnn96skMjTst
o4IV/ffrnXuEZXj9qrAm+XInMadp7O7P8/7lew/893+9+ABW4sUn3zjp5bL92a0/+Oi6eNamcc9f
V+pv8E74BkUohG0WyfOLf+cd/kYSIgnG4ovv0Asn/RWDfuye/xn5wjGnG/8wtxyN/vjYfzptm78t
asI3EUERR5T8KGrkGx5JHEUy/M0v4LYvj/4SPH/Joh875puhLzxzuvMP88y75+bZma9r87eESxRS
zHHIfuQWSGaChYIh9ptf8NdHf3HLn5vzY598HffCIfDxP8wfaV8MdfHq3ebruvwNLone4IjCS4gf
ZTBMob6IUEQi/PrML774YkpwWloPdW9zMuynAfxj1/yHn3nhqbR/8+7N5h/mrHtjnx7/VihA37BQ
hhEjv0EBqCbfQwFMQyEZ5188Kb/32F+w58c++n3gC6+cPv+H+SR51O1j8/ON+r/EZ+iNAAQgEGPf
e4NBLmMADeiLJPZXTPixH/5n5AtHnG78wxxx8dgDfv+6Qf+GNEbfUKgaVFL+w8pC32BGKCEheOnb
Sv/ndvzYF1/HvfDE6eN/mCeOhRr6vzUi2BtGKYAvin/PQ9+kKfFGMqAzkKO+98RfsOPHrvh94Atf
wOf/n7viP3Cnb0Hwd1/531JHCtQxDEMEiOr8gkz0jSMwgcp/+vwrOXmRqL5Suf9szo/98XXcd6b/
v2aG/5k1/k6uV4/ucX1m5d8Qx5/fPU8QFIMXQ7+jKd9N8+uW3n3692tgfd847PQT32Wer8v0ZXl/
H/D8aB2MFW9CFAkpxMk5TAgo9dPz6U70JsIMoFpEAUgzyTAktMb0LgepgL9BErgoJ5jRMGQRRJg1
w+kWDd9A0EkkIxRJSkPJfldDrk29KNP8vhC/vX/VDPraFI2zJ2tev2q/fO1kJwe2SwGGhFDzEFQ4
zmDntE+Pt6C4nL79f0yoO++kILE3VMZV+LAQk8WVmuYYKR/FY6OPPaf3DKW84SZpta3jOoo2fGDv
BZoSMkx3PfMbP6ln25V58s1K/gUDCRKSMMEEQZJELDrV5m8NLCdFJCroEotobOOSkXLLG9FuS4Tr
PfxDEkMCweJgEesxs/vclE+2qYe7otPLzhRVl/IsVyudLWyvmc8SBT+yM639/HNLQ3Dkt0sJBkIq
JCQKMeXgu+i01N8sZY1OHgw7H3s5tw9G8QefL/OFiazd5P0w7ErV3yxt4FfGiei9z1B4sIvuEjaJ
OhXKkC3OUbH2A9uBW5qbsK63bPL12gzt8muvpi1pHzI7kxsehfbW0fZetTQ84EGMZVJqW2ycXD52
tIjzesh2tstJtMlyUL9oYIcrYT8gFkX3c1e6lKPqgrNFHLIhCtKOKp2vdN8nhAfhumjIvEJjbfZ2
5p8DJ4brsB51HzciMnHA/HQXlEMbd7VPXSb7GzeUw/rn63na/i/XUwoaQcgIREA1e+F5H5AWu6lf
4rYNrqahFHFVtctKmmBOK8HLuMjkruyynVsafCz68H7Jm3JbYlwnWRktN1wMH/7Epj/6GENBBIoV
MURPofO9j7uqx2PRLD6mHZuvpz6Yj43379rZu8vJoeCimVeq9tHtWLWffVfxpK/H5Vdt0HszYBT/
3BzyInphyzHITZIDyY4oBrL9vTl9U9hh1KWNZ4faNXd5fqGjckon3OkYOfPgZuavqdNojIspCuKW
abcp5obt5qxrH4gY8YFWJd7rKtyZED2IaZIfWGlsPA7mKWtZdHAzwolQul5pX5IYkyrfDSMza6wX
Hk+trQ8NrYr053PDf1xqgangkAQlhwTEXyx10/Wk6mY0xLZr3zHRk1WLlyEec/XReJTMdB63jR6W
tyJ7ZFNQHSbCSdpQxxNtwn71c3NARnqxGQVmiAsQcAmBdPRiM8oli4yxGJ4vdZPF+YjXBGL0eqmQ
vma4vJazYrufP/NlciaYcCgBHJNTBEhw9PfuXUZflpBsTMxN8zYIK0gmtFNJMzIIRbcMHrzI3C4v
iiwes2a8G3wvU01okRb1h7BW+lhjyW86hj8QnGe7HPsy1pFgf5KlycmSb8rIyVICAUEo1CbGqTwt
3ze5r1lw0WAWmngJ6XtVFTjuZkwvMB4fbIOLPEZtYDfd1NK3zFSrWcnsNppcti+H4SFApU8ay6bD
4Ml7kVXw/bCu/LoSEFFW0/3QjuYS6f5WjMMMKd7ueyerq7md38kZ2ctQqypeHDbvF9bNfxJlEXvp
fAyxFUacsBDK5Klofz+7YiLFXFHXxnVfyV1A+GZytL+GZkRwcEU2xd3C7zNNmjsbGHUUQaZWqGmf
0aLJzene3BbmTjUkOBhu8pWiRbCe8rZc29511yhbVkNH87vKRM/DQsojHz1f5Tjzqe7HfVCM4mYI
e7GWgfmQSdNsg6j8dcomez8KvvHVfMhqNL+VCDdpeexnYdeaL3LLhqaII+JVkkkU7jvOmzud0cts
qfnWZsSklExQN8Oq2uaoezhXripS80pXF4HOoAGjFEyPVXg3Dg291+EFloq+rSebjIjmF0YPKD7n
uD7jc9x47WOLp2rb2mnci2iCytSaIZYkb3fd3Id3dhH3ImhkWqNIxbKT9D1C3XqseBG3nXG3kDX9
VZm1uxlHZNuaUq4gE5jLdkDmkpPlyKoaMt44otQvlq9VOffbMpxJbKdcXahmcMnSTzJG8PAdYTSL
XXE1QOXeBZNQFy25ldjRiwFBQizaqk1NX5erlmZsJ6IoXw8RKy/HsejXokAmHU+bbz5dQj8lUlT2
3hE+xj6L0HFROrIpZkG7d31AtixgS+JdNh3ahXwIIpodiM6Dg2wilHYsq2MS9vLqfOn8LNdBBoBm
7pp8Vcp5NbcNegZQtm/CT6pSvxrizI2WSBx0lPVxV3WTizPCk7ETzTvSD1d2UGgnCGQAAgrGRZ5l
CILNrSrHns1Iu4dBqDJpvFNHgwBAIRMcVFt78Df8ZxabVM1gblz5YCep7y2ZhvWXBBNinSey4P1N
s/BuGxobxlNIVoXo8Acl8jmOmt7fOOYYuLwrkqptyN4Vku74SKaUu6VLgqX+1DesvxFtItum3kyn
jV4bpq9k0G+zjO6I78YHxgC1UOmCWCHbHcphbI9dsXxsDY0+6aZb11VwcQ4EkDjVrVXb3JjqYFHt
NzNsYYdbsUJnIMR4wa8CxcOUBFO4NSN+W6pQr8ismsREQq/DEqW5yq49uLCKIV1N+8pk4aGaAFUI
ZyAuZRu7DhWbqBHkyBFzacOaakd60W+lyHwCYBWy2gnDnYd2nPKbQGR0i1Ue7bqSR4cgat8VciyP
QxtGqemyaGOQ/6Dy3u/7wI2buYbtW6BC7X0XDmsqVQhf4w8tWsJDBCBVTdVRny5LTqt07svoqLJm
Yx0L787PRi6KjpqMHexhV2yC2k5xYaI+Huji06yan7Fg7UMlVJR4yl1iRdO/hZriEhTaaH0e1eA+
PJTURPtJuueCiGmVqcCsi6k0K2MCFAvjsu0ZMYAw08TWc3Y3eh1rPPkNC6PqwvN5SXri25RFpkiw
LiCjYEuSsc/3jg76vhqpvpuLK8WUjGk1hofzDNQw3Ek7pH0jpgsdjEVcRIhfD1VRxj7M8ndNVlRx
afC8pmR4Kj3PYzv2dlNBWbloO38YmrA/etI0ycAqmShVi13GFrtucSXiIL+hvC02ptEflQnZe9ku
D50qdsz2y/Vgy+rog3ZcjXkf51bm6874aS9yfykzVF9606C0zFy5KgpU3ioH2HOQZmuDyW+pnrOD
dHLYZk+qnqNdW7T8ykd6n7UdOtRl8Gs5jlMyY96sxqmcr6qFF+mE6CqbZ5FyNeVHizIaT3PYAOvC
08P5P6vz6V24jB9wsasR9xedE80lW/Is+VIeRWOjrVMWr3PeFGnk9XjPlWwTSqu3LSrGW4i+Bx4u
S9oRF25ogVVactKl0LUxWxTmUdyaMTv0pwvHZln1BWqTLIx0OkKXOCYcChOdPxYhmzeqDdhdPmdr
NjK5g7AJD0WHwwNtaRO7c4Gv1N55HeyBGjWbpQm7dVAPVdKWs7ygRV7Hdm6KDXbthlTttENF9bnT
vt2rcnExLnBxiUxmV5Vyt1UwvkMAjHaqnMheVRryi5jVLetCFU8D7d9lvPqYWUjlrveJCdsmHWnT
7vJhauKs7fM7HPA1mue9rcx4H802SsN978PwIHWG05zR5dciuJqH6TIzw3VvNQQ5sfmGMzTHI/Xz
wZB8w86cJw+wPZ4Zl4zUEBcKJVXBp2tbszUusb0kqJhWaqzEdnRiK/uheqh0cDlFUIBL2lwh4Ayb
NqCXIRr7mxwq6oov3KRDvcgjCw8Lwtm69bJdyWwUqWyn8JBNs04iTOeV1HJJyz0ExHBdhM1y7QE4
pQKZbSkauYmwKFZd2OT7trB16kS2V9zR2xZ40qpWeFwvpZk2g6iTwbXbnM9JWI3V8XyZaDgnjctY
bPI633ii5y2VbX7EtK0SXpqDF3N5UaO6isOqkGsd9tPFvilze2xPlxDxKhF8nlM8CXsbKslT47ZF
meqgz1c2G+lbXbZiq2l2VZYOkJ3s8KZiek7GQaq3lU68nNRl2SwxbEN5NZV2vAIDeWpd6+9wXlz1
wbgdjYqxIfLjBOApEaclsnNE1xH31THvZHXsqyJWNPeHTunqNhzYumAovwunoIl9J83OlNGQ6Clw
aSv0xRS2A+gdfroXXdbGuq/rtMRtsCoW2h9RHpW7CpHdHC7wrhP9sVfhU970+tLhIPZ0YHd2MmrV
Tkt/4wP1tmu4TVqp8W3r+LSuNK62OmqqVdYMzKYL73FcdzOgvNDFJa3MgZx+NuIhTsrBuc0022Bv
QxjR6qyD6RUksZBlkznPhkNVCvMeAjqNzKBvswLdy87pqz5rcWyoPWWbUt3ogsI+KOlbUU14Xbe3
8xxVNx7xu0HlenVmA2M9hAlRCsD61E7Xk4VHAIrxq6EdyvUwd/6dxmRTFsAUr3A2+k+jADRl+B6w
DQBetfhEN22zMqep00bdLifBY2Q1lAGRAfzpoktRyuYq8+M9zsdinZe52oZS2mtCr5Sp0wBkpsso
slDvwkWv28wVKz9mCQbF5Ii7bEqB7WbxAGdrbr3NAoi/qdiUzH8QZfdJ8KBJSS9hN43GlZsx6hlw
UL8au9qu+wpCF48Reevr2a6dLt7O8/CBzvJWTE1zb0/VyOY5yDCxsHK57VGuDkUhppigWschy8hu
UOCun9M5gl6SpAgYEmJcAq2FYz4Yzv98S5JkBPoFxQ1Q6KLYIy/IRg+zuwWWl6/qYP6V2rk75IHY
d11erkZhqzUARnt1vqiar13I1I0d+o/nBc8LQvddG4U7MvWbsvZ/Inb8gdNFHBotiINESCBrv9Sz
yNShOhMTASpXL0nNpLogvsi2VnN7YYrsko3ReFmJVq0NW+brn68W/sPjZQgap4ArxREX/AWlFC3P
JeGZi6vWiWRqizwtpBqTAg990iLUb1ne1UCNhTqUhbSXfEg7sclNmxJp5HHk2G8HEdkYFBiyypcc
KCTvzWVWFmLzc2PpH1wrI37SYmQoOEbkpbEq02x0penjAmsA51U0xyXgl9mMB8qj8eDz6rYjGV0V
To1v50rGtSf0/QnlHCs4IpbwUS/xGURCysxXfmI2Jrqad9IxuRFBKBJmp2U/teOnqbD6TlsLfGbM
ijS3KHzouYQi2QeAYXyQilyyP5Pj/jhFCeSXScRAmSZYvFCKp2AuZ10JH58RpZ+hUiZLAMKSkJNZ
D3BaK6Gn3Rpw261ZE8gkRFl5+PlC/0EUhEYUC2FjiBAewzE/qUbfCA35oIBMMO7jvMc4HoJydDHq
87gYS3HTixqEkXNxKL0kcQDK9iqjfbcPZ5vkIuo++YXUkDSK5k92wB/kqpNhUQQyFaMS5Krz/W8M
83IhQQNZNO5BKTs6jY+GDM2lmmwHkLS4M7h+GjABwtcU1aruS7YbXDXGmjN1gTg1f7JSIOK/SDcE
ERZhDqdwKEjTjL4IIJWbJrIZhqxWWhEbs/miMciELK5dhXM27Ts82I1iFj040T4hycc7O+hh18i6
SZcq1kaBAIfacu9IXe+D3A4+luGw9XOwmsK6uWnKCV/IbkzqOhz62NYkBnVOvsubel8NxscqsP46
ysxzYaNq383izna9vXJa6auzBB79OqrZXJZGLnF1RghhwLadcCHQdhxdlnlVbs+RcSZaYgws0FAI
D6/yj1/EpS+YuBC42BRF0N9wJx9gbW9rB7KswdkEXPMgGgdTKQp2X0Xy6qw09N7VN0R8QOsv6rZv
che3QYvv1YSWde0mAKonijfj8GM/L2NMQ0ffFk11bVpvd1kj0TETYx0XXYqwZZfkdDEEWPVvXHTM
6Q5AWxhzYBrrdnYgYPfzVCa95XY1FFEWtxGfn1jz2QIre57GsYxRIzWQYV0cjKrc1SggnUQS7Wo/
mN1Shvo9LDoD/lVUyN2ep4ICuR1FRvYRgXyBQ+AURR6Gq4KG7UE42d7SMftcZ9aleZiZXROYOp4k
6m5RjUDmH8MIig3P05rhLNVz+dABLXp2FCeo4nMeL5olrCRmPYtJX/Syv43qbnlkSwnEpRjk+2x2
daJ6Pd9PsrcrPDfuZtErOgMnpiDfr6nqlw9qKceYzLhKkY/yZDjtoWVWAN1OmByL5n7RIH1Q323z
CoFaBPFNAPgDYhj6dX0CQQOfeGL4dKSLdBfMigOt8+7A1e2gg/mau3o+khw56PHI/ujcwFYQcnNC
sUnkCQBUFdf30Aj6sm14gFLcN/TtSQc/dlHdxiiaV6LM5a+VKQCR4SfZ4hbClaHjbCYde02nfV/M
DFoTEd8xUsRN5iGMo2Xasb68bELb3xQg9vRy5AldQrbquIGtktNUEochSEDQTljXP3VIkLdj49Xl
7++cZir2pW2TANry13YZgSCOM38n7ACBQURcLLjcnh+CAoLicjIONupyU1k0rafaPEcB5UmVFeoQ
zvT2zNwnIL37nHmAnCATr1o/BGmPapYyZh4l8XBEGpfBJqPjvK5yNO3yzovYD6G/6jVWqy/J1RtR
rOGw5vuKsuawiHw3ToE6akA+cZ9PNQQg1qf4xEkd+nA9Ntn4Pmyny7li/XVWNmUyleSThr7fXV4D
c24dU2vgDZva1eGdHjOoXhJ/6srwHog/u1QlXJAp3kcqnI+hhp2IF3SbBaPdjXiArhXu1boI2uLo
q/piPG2BfqpkymUPAABH+b2gzh5445Y2xsDyDkUWJSar/H5mAzp6xh9+2wkdHy59iGVickASReHi
hlTi0J58m+VxT9vwaOQ07FCALlwp9DVUHQ09gIkmuBwgeJRXm5J4mwyodre5smMSREitPJtu5kGZ
i/PF9p25UECXoVVYkx2KdHEXNYnW0Xg3LyUHglrOCT6BlUCDgkttG26aQX3WA58voIVIdlikIZDP
5MzMhYf2y7ksRw7SxDSLTTQGY4qC0qZn67VH92Vn9Pb8rhGXVSaT8lQzs3FX9iLbMMLnd4Jk+9Yz
sjqnWj9ldg0dL7XzoNPtRz7VqY9AexXRZU3nBbAqwmkf9nZ/pseag9I6CJt8ydb5QmLW0O46dzqK
B0s254dbIYKNBG/HHaX+SJHeeFMeihM+63Jxg8KS7eHk3ATB48ptu3TrKIAGJKqYh7SVhXFD+wuB
ij5xTnebGZprK7lEywYaFmukWHXJ7AjhrsLH0DvytnSZvlw8f/Sc54ce0ToGjZ1fEIiRC4qDKCWo
hM+WLjvUmc8OYT/gdTkPdFVnrdnlrG+2LqxsQkEjWRGr2mNehXblmmHZ1vUcrnoU5Glgi2UF+7q8
bQwHGnIGI2ekflJzipoG16WjfgPtpfah5ZDTfD9EsZzn5iBytanCGSKhc4uNHWBq6A/QO4TpPgOc
u+l42OwZpodlMMuvDQOtZpmHbVDOaB2YvI2DsXpEoG+vZ9sEm7qt3oVTRtaiknTV8LLadCqqVw10
VQ8guV+dQVI+lXhbkI5s7WRjRrw/solVGwY1NlVtK27o0Jax6qYnCmz9xijs1n0ERJvVNU0ykaEb
AhJgOta6O8q6rJMzw6QaVSsJzc96EfVTsPR1EppZbc/KhqX5sJKnyinb4QOJJh/zsO1XrqTj+xF9
UN18OdvcqnjUH0WVL8/1fL+M432jZ/cYlP5yaD41LbQAUdf06+CcJGgHDXBWNPbBLQuAEWyb657b
TdhEVRK2CBphfo4SSqj8EA30dtmW3Zzdkla3SasK4rdLF12drRpg3gdcVnGu6irtVdAfAdyaQ0la
mPKEnjirxd7SSR4sEDdjCagxwzgcxgKpAx/bBOg6X9uoV3eLC3UCNcA/NKW6V3mMu0bfsIWOG+g5
jImQmVhxkfO1HLdDWBQf9TJtEcTKzQKFGMpEa7u0PtUxUo9uo7tpiMvxIavC4j2idrcgaEQ2E8aH
gCm+nYBRJVWI81iXbNxjwxSs0vToIRWCsIrzDWlCVCceujJ2WUDixvbm3NBhTb6rRbHv7Dhu0WSq
JaZwzCNxvQE4ITtoCE3scz1WF454qPPQbkx1mykck9knUz2ZY0S0ubRRqXcFQWrYQTjo/ZkS9DkD
/QCQcApnCKJVoYIoOVMxhUyy5AM0NwGsxjme86ulFv1V49gBPLyZJm/eF0blxwkCM7aK5DGNlup2
yOT7ua7Gh0VXecJAFL4nfOoSaua3IQJ9jHUyvzNt1t100SYIPiuMaqjSAEihWcpXrKXD3iMzbbEr
2tVZMinrdzxqgnhcePtQt5bEusHN3lnB6VprAyrbkl83WQVNoN74JIB8txv1kG8bfJhqMoOSBa0x
beY55kMdptUpmQwn0wbpQKir3wczq/dDOM0XeaEueh6YexLafTBO3YMGAfrcf8N0UavIR+aC404k
So7TrslLSC4VV3RTdSB+MFQ9eAANKaC0InY9rzblCdW0A+wsNHTHn9Muxtmp3f5thxfYBDAJBl0y
IF9cvBQvCNNVz7BD8VgYgK8hYfOJpQLAqizbBWeNa+wHvwnwshwiHCaRWOgOMtlyuLBzOHwMQBR/
5wc/xxOfmqTXml1O+YyOE/+AShYki9Xq0aFmnbMEz9gf57Efu1XTipirKErVot1BaFTsQBoXcS8i
tzq/rcn42w3gyBiQuHs3dF4BAcF6F+UZObKhC1InNbviGqBo4UgFXQfdxcbW9+3MxXbq8uZ+6mS5
RXkSIMpjeqoP+HQBWXdZz5xXaxlBhwo4T3e5GDleE92aeGJZexfp/NeCD89ZWJ2OegBCZTXtbuiS
o9P5ntQHzlz8z6XQJZyyWlC3GU8SF5V+St0gA7eTcI6j2bFh4U9ywmUyL0NKK1ftMqDnieWCve2G
KuZVvWzU2PDkzOrCQMgtWnwVV77Ac4znAy36andWbRqYERwdlTde+nGbRVYkLR/wvfm/RJxZk5s6
uLV/EVVMEnDL4LHtdg9Jd3Kj6gwbCZBAQgzi13/LzvnOuXHZya7sbgPvsNazFKTp3mPuFvA+QgPB
TZgtfliYGSqaovJLtiO7Pl68iI8X4S354huR+x20q//7euBifaV6MYdHBSCaP2mM50fpmrydM/eT
pA09yjuIQGtXRLyviB3G94y36y1uCu83Mb7Jk5D1L/1M1nOomiz3pqFG+Yvl4SHlwZWC0r9epDTi
PNjorxum7eZ487td0KKmOOyek2zl/2wh6OFXOH33xXv93sueFzXR/zSCbfXplTfTSy/TtVqyQZZ4
yswTS4w5JWY9kOhp7mLv5zgncZV0LStjt3Q50/Y9aZLsuyLik6zpcPR7mMOwNKGjZrPEls3Wgjb6
YzJrcuFLgvtGZm3uQ9o6elJshyYb4VE9/M8/dUbVP3VPtpPb+dz55Rg0uuDQZC/j3UvvJ1fveO/H
b1kzhFA5svaaTv7+4ZRhoy5p7PGCTQ4uPvfDb4r0YbE1bDrCSvi1rrY98XAZnzcfpTNT276PvbFq
5ql9gfq+Oei73hy6j8FM+6zpdRXoecUergsVSPJ7RonMSfY/s7HL/OnfQsWXOCrBLProTl0inpv7
/0N0s3dCQbxEGf2b0W758Kk4qr49/vOS22Vb3oaUfm5iBczFg/86E/lPtDbgKXx58PwsS3LlJ/7e
rtlybmvfO5j7O5hc3mEbBSug69ZF7cv0PDs+71Cz22tm0sMU6LYKvW08+2R2O+JZ8oZpdijW1qFo
9oa8OLFGH8Sab50VDu0tIHvisbfWY96Hv7LPpPXeMi63n4ZE51W04htb2uAkBDZo0/oHDavlvY+x
6m6YMp7Z6Kub50iZjebbBnTqrw97e1aOosPD0fCsSP8G1CvCgV3Cnorbuo7Zu2fKLJGlv5lxqxZb
T7vFa+DbQLKDadvw16nx0wNpVFy6LTsCAoVODWKv8khNqtC4LM+iLDjRrOsPbRovxZKyADeds2UE
AbGMWCZ2bTtTKP8y3Y2NVhV4QUh2nU7ybpojAESHB4Uh5wgzo/LqQxyP9NTbhO5JLGY8hujindl1
6lcnSYXr4D5bOQL9o8v3pr3ToWZZ/Rwj5W1KBa0ecvqU6OCwSRhJbLg/bK27ZRtZb5Al7D7L2NkT
zdewGvtKfTU+bYq8mrab9mM7Jfnkeyk2zS2cdv+a7ahHi6aGJWnEM3Z5vBNheNFxHPybKKJVh9c+
OtboH8XW1lllneS3aUvqW7dusBVCCcPr/lFEsYHXqeZj0PYTuAgHkXix7/H9PvG9VeW1jFkJfnTG
jpvxA4ZWfXMDBILWd0duEvveR+SX09OS03RkL/5oK008Xfk2UtgCBnM0CqhsPwK98CFFMPjNJFsP
0HGaq5gmUJum/eyprS+w9AU8jykqhlEG3+1SRbEYPkKud2E7pZVpWHrlUiTlCuP1ncEPH4bm26O5
P15SB4tbJxf8EPwyJ+P8zms55Z6QsIzC7AMLTXd0jwGORrEtmAH5ENdi7ybgfe2yVpOGq74GXFc2
EQwalAieCGS1MokXv+yiINI581ANw7nD8JqpQpAAsIK3ji9Tt/UFGrnaPWicun8LR2+4YFQtloi7
V+Xq5sS9NrfZmp46TG65i/kKIaOuXwP3YVgYg31Y6jJMAeXQpn4CQOUq5addla7tAi1pZYe03brn
gHtlMM7RCRtHXBLa41FPhxGjEYE5OHasGEzfviZekFR9rduyh/GX18R517nuVJ7EwMqagYdX6Gb2
KWZZWrQe7N3Ubl+Y33MzZ+MPQym6M03/W3vSVjXxh3MD1IUBOaB/gjAiaHvJVPmR7d8Bufl5e/H5
ID7RhFUZYDc7japtPmMS7uIGsrxv2PkhMK31AwV2rAC3X5dTzOVNL/NUNFhAvXVKXhiV+kcI2aOq
9avuV1lyv0nxTFhymltVPHyfSbqoEg3Fr8Jk5bwg/dYOXVOp1tsKKsdfY7CB9wipp3cRpKJ8ufO4
cev/F3ZCn+y6nDLSLld0JfucAjrRWU0vXjh9bxS+GnuPf29LED5LQlXur6gthb9KVy4dEdXqO5jv
AJd3//bzDrYdluqxjJcsLGeyZCcX8rf58QQvmGdyAGGiRN81+1622+XxDoQNHkFjyZlze6bY2D5W
Oe70xN0uGVmzg3+SXfhGmT1aQvRuTaLoBo5nP4T1fAmDjF6zbYOiVIdXl7Wf4X3QxlC2HRPFPyLF
XoYmpCNahKkCETcv4j4MJ55tMT6Tb/NivVJnpHl9vIyszqPYD26PT1bTGDV//NQ+T8o+MLxaXGOx
mMMoKtxCgt2/z6rpt+cxnH72i7GYHMYPNAOWwDS0GSxiAPLYm5/BK3nPj3daM69cFV9grBq+ZxsW
h5hE5G1JMRYsMtvO5g7EuW4bS7V4n/2s6kJa4bF8i1t3oeuAx0EU/v23DWvVv9YZ/9fr8RzBZFht
nScpLYdhSXF//3+r8NGRqauLoEeHgsH5GA80A9a0ru416EZ5C10HqKi/LRGLntopZC8JY8kt0G+T
SsShXjNAdPfqYgKYVcnI5alD2zr4dWMLi5vkFLJJ5o9vUC1U7oOBOgCblQt69td22EoaPM2r89xr
0m/tNfDq3T9YzhKab51r3kY6AXnYZr+Mxy09BCpgRTQm/q42grwkmSUvawg5NlmzGBtQkB3beah3
gDVy2TO+X4XWhw2AyjWWw27smqxafN2V8eS1l8iSMM+25hMW0fhi14QUhGIi9RNF3qKpP/ksRRXb
5gG7ufvZ3F3/xwtX0bmxE5SvLeLQk2q6H8OomLNEvyyxv+UQIuPL/BEE/fA9SFmprVqe67Hb02ji
b8t9ISRONOg+W/as4yx91pmHEEUK52VkoniwPOTeZltIrxjzrNjV2RScHy/h0JtDFLoT7TZ3mtZr
P9Ya89A2ALdnNsPacze5phCSifgGltWeEGlscjpolIHWqrgy+Lsci/41Tjx3+Cdb35XO2Sb2if+3
jsl0ntZ2PlPtpUAfyK8J5OnZBCQ+yynNh1D6L3PQHWrvNRQu24sgg1W0kPPjZWzCL7KkA6plKN2p
1x0kT8yAjxswksAqQuc1R05TVJIeNxPwbl4FI4kPzYQeOnhEv8pUhIdk1qSKWlqIxrrrFgh3fbxL
B38nMDdBDVt1/igGj5eAQpiDb9KXQTJ/NSnXl2Wal+s8Tj8yu3VvGs0K4419TVqUF520z52hu2Ro
2cnV4s8/zrJdseSz+3QC3kVW7Sq3crQ9/NMxcbs2HCBqGDrlRoVNtc7ZUjVjPb/Du+fnKbQIxqgv
BA3iz/toVUwIARQRnKpyaaD/hGnT7J1hqOBq/Yysn5YdHbbnxJPLnkdyAbKIvxSOkWLmWMyYSbDw
bsP8wbzAL/p0C0+Pj0CezvVoICoPUCKRaFlfcSnPzd033urWg8qytWWkgbrXczyddWc/FO/c+8zZ
elh4NOwTIqPvCGo8Wb9bdk2nMH8UOgDampsWVbet+V+6NN+GPkt+ZjOsciui5pyJenz00bMlzZrr
O09yb6v4CEbi8bGdeHKINFTFCPNuLKbkR2baAG6mCK5rp+aXbZl/MUtFJbHr7ZqwVbfBSL7Lpjgq
Hh/TKHoTMRku2gf45SYswwHm4fe5qXFXzcGW21aBJ4w4r+QdnAkbcYa8u13JXdwZdKz2LVysuZnG
ggkXv66djF9hwH96blVPjz8at5qUM9jNXEyS/PvhDVn0uVP6fz72KdHgsr3KZYrnsSBYg2MLPmnz
QGJvIJi4v1a1zKDaGondDJxYD7Ekj2CIvzNr6Quaa/H4JOTWvkMAz1aXT0ls9zzb8GRATXqulfid
gUwAToEbdBzYdFq28Lq57ZyMIf3TSFpRK/56gZpfaQrDWuqRnXtpTi7q+Zv2m8OYbQe5ur+uNQ3U
l7tKJ4KFFhnGDtRFG+xDH3XhUbjrDe1HodjkDrJW/miZQhPyhKFG/TMyu20mT2sDRuderifhPnWn
h6pfeHyApOc+13jZOzKY61LX72SV9YViAS+wrns/JF1t7iY3P/fGGSzyLRi/BitrD0PoIDSXVefQ
Mawfis+6Xp8757WHYFlsgYEuewoQTiqyrB2/KJmftFTu2zROKic8hbMTmuIxyEDoMy+YvNWznPG9
jqrPh9TZ06PWIsiArZV0tppsKRMJseJ/XyKYGsUQfJHJemjgkPTw/O63wJffTDctT2uWmGIlwnuh
Cf7RoIl3D9a4xjiGzrYTiwp+bNCnSk6T5eTbkb7Hy5x3SVAZ3Fo8TzKVI14z/Bdx8+43dHwL2/FG
Jw6Mch74i9DxfBikjpBVE9FNi/XVwGGuxmZr/z0B3f2pGOtJX2IYOFNU762O5suGI4JulMv4BmqT
g89Ocua4PMbosZ/9irtr08d/vVQg/9Yy11+mBatQPjqmizAaf9s1rUGVcV8WfQBxwgv4emT1h7iT
ctTq9mnlaVr1vda5o13wJB1sHh2xzxVrcm6E6m5ELP1uYfbZ3v15KrpLZ0fQ6APVJRJrL1wOdp94
2pyJ9rBe3gGhzs116VCUm0JDz7QNZWcVAGjBCBUdH+ZAAmijjEIEUTY1uGOSbTtkwFSuyZr9vdjR
xWU6G72jTZI8+f5zsoTNq2fmQk7B/I7Z23/lpj/UdRpeHoXZJcwrFtXJQwTAD/kl/+kxrA6jSg5s
SV8gPi6wfIS8xPddC98XnNe+yREvy264FaeSStee/ykV/pi2L8u9+qzoR8fe3cdI8oaEpzmYBfqz
a+S5lslTHDt9werOXsI6ULdoWXIFLg2qhSeKhycfJcgpssG+yH5AokUs5qtrxLGf4HmLqRkKFc/f
XDtML9GGju5NoKWpjAqogfGta9eDnHR7aeYsukXhuCPztl4B836qKV3O3roh2MNU8qLCOmeEjQeq
kE/K7n8+UwgPMJCOj//q8UeNazcQxvDc0bYmIMkrtt81iF9t9lyzDE57DMW67vTVwFffg0yuiwe4
/5ifBEX+ImgUGH86Ab2DXb74mLd6F3nFv6X9Lr8/zJjYTfH1XhZzDJ8oU8k2lJt0/kcSkh9b08OQ
CVpzJfXEkUsw/UWCX6w2wObVQ22dGmQNGNRvPGZFkE10xxAlGu8hv1VreMAKd9zsNw5GoCYFBNq5
XOa2lB2m0gcyz2fLD83S/GRjZI7OUVFYHrGjht5VsA7CC7Ed5kQqfrvYa16Z8tIn5PpuFpDmaTV6
uZgFuCRU4B2+2S/VgTVqxm4rHwK9HYbnB/vo+YbmSxD3YBsxDCNB5q4+0Gd0I1mfMPYgCEGnF2xH
//EWPgoDxLkPw+H31gbBc827X8aDMJMMAf8VKwd/Db0R3vt3hdmzUCxBDqRFolB1eD4CYtBOBCRe
KHfZlmvuvAtUbUYhvHz10zxfFYC5Qs71SRIHzZz8mqkju6YNXuNFQNnj8Hcshffn+BMUoh1zbD5k
GYf8E/TIdvrrfprBiKt6a8q055+AIdssfkYsXRUZ+Mot8hskDVqzg4J/yyJcSmjwFFV7GE0V9kty
kNjui5kMpNq8TVRZhoxNjE7Blsy9zW7hmP8QFSDhoPabHEQlmMW/LfcraTuEHQQUKd4thfPDbae8
Dkua+OIDDHBQ5y+Gmg1poITmbobnEfrw/3se/sBICnBmQ0Hn5sxmBxA+fU2PVtq2stb7hJ8BziEN
DwJZyGPNWrg3kwCKntnSx+pOM6+EwVwXkefhq8VMuS4zPNzInlio+moRzWnsDDRF1f0JBsxXW/vN
+BCHIwjAFcCbFfbVb75o4K9heCArud+UmlXtMLawQqZqWtJS+8N6g9xUhJv9Bqv106zqp1gL6TVe
1UVqRM4ygHw4/x7ZX5WtL0xMv+tokfclQ2OZFCXuHHmqx2fqs37HOq+HApypo93uOQPmZTss0H+5
t1QU11A7fjDA36CTqKsUad51n3ZZ2c4KCCS1aBJg+S2ByIqU8ea5/1ovHs4ZS8ISoj0k7RZrjPHX
M/VetyZBKDRApkdp1aLOpjo3noSRmHULBse2zuN6ek3DZLokHJsguKG+WA1MltVJgVYv2XkkWb+H
V7HkiRbf7jr7E5XtUE5wCWrIQGlEz8rjMF9SkB5DBp13znyXb8JA5F82uQ9xn3WCVVRn0AhnVBl/
CbM9wshB1IZHcElrKrMyivjLLGKzX/3ffZz+Vp5xJbAdiqm7F1WLOWzb5qQUsP8T38icJUgSR2ul
pEdh/474CV7N2IylZ7yvxpcVuDhs5yz56qmMS+htYZFqLIgTBq5ldH+ykZIKqasgr8EzIJ8GvYqP
jS2bGAx4Urf7Wvh3DjVNTnQ9bCQ7G5uBKtmS9lgn67euU/awUkyxPVoDWIohQ4hEhSwD6ib2tVye
vC0I9l3n/rKW5a6D3ogMRVGHBOKmtyFDwGKkwdGMKYmXizrW3trlmaf4DrdNn8dknm6MTMeU36lx
iTzfjLhawushh4+YlX4D67j2QM9A/XpDoqV7yhq1t96kMTrBmQkRMpq2vs1FpvwiwChTWjDwlHQF
bYdLGy6lswqguRvbo1YEpRNoRaC9NzcMT0smjkKPp7FGeRo0GXKk218tfmEAvagMoTZ1Dj3y4MXT
s99n0ymSR/AoENERW22Qox8tRX6BDLv0Tx/UEtrcihrkS11tGt/YQmO3C6BMbT75Q1I+7pCeGnMH
OROVKoLESOeo8GnbVJ6nDy1L3jAB6pz7w++eUnCZC2CWkJpbMH1nfsAL3gI4sV53BTT4M/WXe5RG
3CYZNOD6GS6nBycl6G4bOMMszrOk7uAnuRyJnD+ZTrddnL6qgbd5vHF5mBZSrhM6K4yScdLnaSBF
R5PCKa6Pco0QTZPYyOfYB9PfkByK8ZuHxBfAyOa7G4FEznXcHQ3VYmdgcVSTST5AxifPBNd8A8Cy
TKR9whVXezo0/w3r3FUJFYCH9brDVJYdsxRR2UbPugJVgghps48bH/V7BYEaTckTbaM3znpIVYG6
3smJEo7+VGRkbAo7iagEvhEhQv4Los9l6/p+l3AKxrSe6rOPEQONYTh4Keh5wjCDKj7ulcPjumWv
nEOw85eTE765IOCrc4ifz6hZ/j7GBQrDLcj9bfkTInSBnW1sy3gN/3YwpcumBZnZe+oSEoB9EKWH
fOWB3dW9kDllK62s/sWSob/vPlDxJsRQe/iueZw6nQcu64qFw7DBairhiygJTHfZ+x1Urh5uUCkR
1MyHxEM8c4bxz+p5zrMgqQsdm6libBF7luoaWh/U2FptUZkM9tpZPAQsViil/S4tpw3uAfXkjFaC
pd4tY7DrNJTPujmYVCXlzAj86LZyop9LJgEvgaBJCykEvSDkpuv/vBFsAHMY22sUpFIvodlFA/xw
ztKd7LYq1hnN6+bTF+jGJgz26IBT7sCpvQljfyCe95xE9JOQ+jsw6uE5SyUOmcCNg3m5DDhOvqDr
C2ilHz6M3xxe4K/II6IYa4yvMWmPvKbkpZm/ZhSr0vTmSwZdnUte5xwZxWoQ82+1hICPohU9drrb
HsH2LmrIGU0mKpKqV+kmDyveMkOxFvkyghZiwFxXYcIDNeP3JEF8JsIJHit73rrYlbSDpxzTLSyp
Al8MCV6UjbWqauI/0YwBAzMyK/lmz0Ek4HK1aLJoJF0eTSBaptr7S0yKRCcLrqAT1a72rgZr8AFh
pS5X9Xf82uc49Nfd0GB12SCKQrWbNqxwizIKl0iEJWS7rAiCHxSPKHiwAB0aCECoYZlg5kDQcyU4
OGSecGlhIyA0THIWcVlojf7mRigh9WqPEgdiFLZpfgHJAu3riaeVZV/AeUDt0QXfUGZOuh2f5IyC
OnY1yJUvIjDEpTQxWNZ/p4n5wJ3/Bne/qwIwJQBLOdIoix/fTGfLUGBOk4jngRBEmtTZnwsmrH2K
TRK6JNoosKhoXhj4RnGj6TwXbBh0YWupKljxUa5chEvJZHAFIQ8kSL8PWw1RyFPVGpFb0C7nCIj8
u1Jjv8OYClg8/QLiVPExLSPf/uGW467GFuMZiUqcvSEWmxRA7LzTOtA4b5V4CmgXYhJv23wEvwWe
aaIFHztbpKNscq/BuE/SAXp+v5WNXNsnT8GktA1MbJPArByGY+qSP7Ppf/jLOldsgENspqUKfTCT
SzqFhwXKIpKH9gkRb+Yg8rGMftgJjTx2cinTbLrMzQKGSXsfZP4exv1YZpH/Amg9yGM89mCqd0OC
oYD3mCGQdvyOAxUoUpCDymeNvCfOJsGeyudlt7b8M0DDFU1/cg6zVoyINKb3Kmyb12HubN4RH1Y9
gmkD83BHegaqqt8NV88dxRgAres7RMsZ6iJmPy408hJhj5ZpU+CnLj0IWKb3ByFGN5cixj0+Zi9x
fU/6duEeLvHPuybUseX3kKQ5Q350ncMaqvEGw5U0iNwvmMV9D1E3zVo4XIu+GFlnWHa6tlq75nfn
g8HsAy9APjHdLYtPS/hdYd5Q/hJHa/00hVdYEmK3KUh+lkUQ8uV4wsaUYe6akfoeki+mRgIxA8WU
OI3JyMcPq8yLCevvnaL6GHq/+VB5c6nnLqj8UaGzrrZEZuJg5/lj0KbZQwbH6NU5PDQIVQM5GHCW
inlzWdjtBIIwwqB9xxlXuRfdb5aUnuhyn6i7bDxjBvbiAOaJQldvaqz1uFKukL5GiJ4NZdzYd6dm
fx8kwQGxCG8HxDjJV9wOICAOZlvXPdAFPAEm2sFsa4/U7skm/ljikoMOkn2s56Dk4YwQ0YZnKWh9
etDWHpE4nUrXoBT0G8VRL0HViwwTUnOe1alhCcNjj1OG0IOvI3B2qBdkl9kw2q3K9aWNwzOcBAif
rSglgRBl/KmYVNsdVqSZNmb/+Dx79Xvqdl0fIgZrlmPE9CcOEoAQFiEqkIRJUGRuH20IgCfNeEq9
hJRBluYNxIgWnBUQfWPfLEExjVREChnZn12mvNcVHprAuRk0+aXkmP3wE0BMVkiRT8Rid7FTwaQh
+7irkyIkBuceUByhk0BTE7BfasYoTAJmsAUFYckQa85XtS75qPx233pnaht2aiORFcoDrkWgiluL
cyfoVkWM2lysQZ2nPuNVBwYvdAoKMxClWM77BZc4whlZlTIp39GJ8QK5t9PUiy5PcVh4gUNrbn0C
zEQv9CSyeMOI1suyRwxtXj9qHrd5JvlcSVRWjuNGKjmsX9kY6lw3mdmL7C8GLb6Xa3KD5J/bboZt
0rslb4TEWRlpcBtRlPcpnHSIw141kPmEr/vC22QpyMRe0hUEYmf8EietkJLbagN9kqds4Th9agMg
pEvkTnBswBT9GVJoFy4F+w7Lq1iBMEFca6AncgzqOKUpJ7UZd3OIuO9mCMXUkc64Kse29b+bThwQ
KVB5o9qosBTnD8wDOMe8GwGhAAJsSxG0hYjBmi9I/5a2NT8jjoATDNFnHDSa7gGXajDCoDcg34cp
nkcQtLUePxSCnjssKiBsGgh+COJXIyhjz1lxiNlUzBaL6pRKOIZ4g9zf+sVJaQMoOAYgaydhcPTH
mOF0r3UJrriC22F2GpxC9o1g8juaSJZLwn4l43QccBZPBceYFAtY6DuzCcun6wFudh4BDYWPKfSE
s4UrCC7jzxxFcQkFvN6F0z5cVLg3NCxx4kxd9NuKZR/hGeT4HaTfyzjWZy2drXwvVjftnrSHnNkY
c2ybtq1R0nAAQe2r6MmOSlWRGf72Vr30CAOhPsA8SdQPsH3NfhDbjx61Bd8ZzWlD7zAzLls4omfU
NW5Z8+qRcCsF1jm0QtTA2HeQPvkehzFh30+iuEI8bxcl8WECHnyx88p39yO4CiGDs9sWlPQz+MP0
QCfPIa6SbqUJeFeMq4GO/dWGwYD6D2kWBcJCNaFXsdmlsINazvU27xp/eWNhmj1x4b5HG3GV8V4C
j/90SfSSqHmDCMnbHRsbU9AN35GIZICcQQjUGkUtTMF86fh3G5LlZfDoN+B90dnb5jfffIoYgesE
wBUMTyAeZoaF7rFdijms1IKjxU5ZDkhrzmNf9jngTIKSEMOwd9d18uSVKB+KqNOnKWiSApAOr7I4
gkbWfBjAvhUmX77vVmxtGljIzsQYBBHGPuAQtmu38gWhXGy/SR3i4IPH8QKC7IMQl3LqYIMuOGJM
+uMNTByAL9n3OQnbE+NzUmVy3OBprz+N6t8y/OT5IkA6zUChDc5PzPlnJ6Sr6kNfjKMI4QvYdx+n
C1yRKz7ArRTA+/g3MQDBILGNdirwcfAKmFEdR9U0RDuNM3rcoNcC3NVrDzW60suvDUhsxSUSmlKp
86inwzJN23PY4InOCGbh2LzC/kH6LR1zAug4n00qcEst34QZaJV4q63WAJk6HDdT+oFEY0mi+1wL
6gGx0BKqOVhxGZ07+9UMbfIUmDxQzOw2th5HEP0F0HRdQQu4btwPyoHUJzqFIK3UWPp0qE8iFgC8
Npcvjf4xTOP32HQ714V4OmQz7dLRPCd172E8cEfU1GE/iumTzTw49F77C0ZufYLGHOVRDcxyXmJg
c6FXbWQSb1NCT8BsccZY5vN8S3D0w49pUvY0xfNv0jV/py7CE5NNWBjWKWcdcutifM9UT6oOwHOV
df7fbglfIfOqEtvcil0qAePd/KLAp3dS17bYdzH0pA3wf2lx+Jip+VboBUrGFjfziUztt76BItR3
vS6DFjp/YzxWim3CIwCsyhfd/v9Rdma9cStblv4rjX4u3iYZDA5Aox6SOQ9SarSlF8KSLc4zGRx+
fX9Mna5b96ALhQYOhCNbsuUcIvZee61vV3bcnZx62k9GH3LSm3LfFd41iQa/X2Qr21Hj1gylJNvR
SZ8wCFJCgnPBGpxdJEW6NqkJLaufL3re74Urxar30MIDhdREA8q4R++TdVM55S4Yp4bJI0JPXfW7
Rs3lwezMn9jqevSfWt8Y4jNWsbYX8dPkpEyLkvEVe9/vyor4HolnyUIniTsC57b5CCjpUjkY/us5
N/ypm7F/Tt50NzXEdu5EyxPb42Txo4znSMYmKrUgSC6Gj3Fu7zoma6t0II3QaZR/BaZa4mYQmojV
r+xs2ncMd1eN0T0E2CMon921TLLKRxSuyAOcdKf4ZTbZ2akyCxOvcemV/GqjLMX1kN7bfe0haq6K
CDWuCLJgBZ4GuY5JHHSG9zE/1y0uRHpK1dDfRi3Cl0PTEaV1gRoUbJHeul04M9GUcXGWTnYZ1HNV
xERIB63aq4D5mswlPvZyfrObJLrIHMOH0WcUFLw/YQmQVdxUbiI4ODCQ9Y32ZxLmq4o0c0v/TcqL
hKJbMeA1iCOsBH879poLPWSAkZjXCC/r9yho9mHGOz/HaV4eEhNxr661/phUizC7Yi6ENuR22Vk3
pl+9XunH3i1+IcbogBtQiwtjAt9R3GGpe5GeLvZlk7ybooQN048fSha5j/7Lu6DtX/tCs89ushO8
DRP4MZti7F3U4/nktZ2J7yT6gdJoAmoEjRLEsA4a5PkdwLuvaKqvM2PY2hjTU6DjRuhTp+J51E6O
XqsfWtbs9coK/EFTxca2Yt4u5O84JB/xWWm+1oe/Bn2w9mYRklDkfvULEBpM93QE7aKD2qg/pFIF
2zYVTDGn7D2GsmFChVATnYsSRH4CAIKJw2uxLoxr0hfZpq2LfjOJ9qJ10X2vlZ8Wpnz6OKpIV+IR
zKffQ6ATLMy5QidGWj8ip0vu61XBMCY0G3MXSGKt1ZgMfkokdt1LtW3acSUapQ65wDtGwPIpc/Jp
qw3iB+TOCWTJMHLt+H1Kl0ujg0jSDz8arX3TsiJdiVkogltIgEOWP4Uab1NljJfCOFYtnJ1ZEgRR
Jl4+W/xuZzBo5E0f3ADXUCPi9dh4ICOEma4l+XzIflSnmC1sEoV5v2mKAuqKHv9QIj5Naab20owp
+BLN4Ixb1O5UxVc3tlaRgyOpYzp+Chp51zm9zqPWK/r5JkXzqZc4fxPS/Bq9P5fBrygJlA+Minhc
oMXHcbYfhzLRtrnlAN+pCNEkxvxolvG1yfU1L/jkIXWHp85Bh+un10n11RO502059W8kGcozntJX
mwTVaASXsQgueTM+hSXeIrsOnhhv0PiZv+IR/T2V1NvqV91G6FOBUZz7n8rQaeZJkWZRTDfQhfqm
dadx5cRtei5VjZdTpckaBAzXK90u5/X0pw6MtW4m4tzjzpZj8254E9p5yxfmCSA3ZQS/iyZuT0PC
I+XN0FjShqlBrBfZ2ciC9PsDD/GqY+SzCadg3vV5+Fm6yVLzRb8FGfSdFUctVidvq1mug9WBGrmo
mUE2SzvHKHOQzX6uWp75NN+lgp4fKyBQ2I9G4N1rJJe8gRE00K+2qRd+UZrvSf9nRARYDaFuXNp+
4jJ1IrnCbPwxCvUV5zQ8YsJ0WvyewhZjwIDwmVn2z8Sj4U6NejUI2geVifciEi58uuBg1IyZZBGi
KqLDVhNVYJrsSq01duQUTd5NcPOwbGziwYr2JmYLEkvJBltr77uz/dwoExe0SzseFvpahUjAoUq2
oh9bdOBB31cZpdRMCFfHFbCaByRE3qSDxT2Hn0ZbE4k3XfpiTNnuPsUuVM2dtWkb8adj2uAZ4mOk
tVzNeruhgM/uezRSxhWKGn8OD6rSkbowA9FyichHqUKlH7kwGiFX7igxoRevQoSvlsahltQ/4IMS
fzIVeXqVvwTazIWvCbq93sRv7xo091V/dPTkTxcF2ZFNPr/o7F7d2YkPWGaBHqj2sfXcetcgZMds
fvLF6KJPWghD6tdkKWITnOgyG1+GCY+S+SeS3W8ec2PtJMjhSRzW7xVeZnMMApqttlmTlNt5YyIf
MqtYa9G8jXtgIXO1Y6QEtbN1ww0/6Lt0GF4I6f3wOK6aeGm3sWiZ2lcy4sHpqiPJHfZjrJaRgt02
B9S3N7dCZJYmfXFfTxs18sLTacJ01MBI9tbWsamROCozKF9pbV2EpCywMuKWM+LQlh73PZg6OHHd
O9zlcYM7EAlEAh0LRvpryjvAemHibpn/ctMAAYL0sYFvWq5bWXJ1qIBhomad02Tgoa3NeB230dpy
EUnURGflRdbT7Kns6Brjj96N4k2Ylkf0tGxd55g4aoV67tjbNpjsS8Nw64TUs1aYtTaGYeCUa3e6
PlQXSFxMx/r1HOGmdjIcZHU7N74yOGtklL3ECuUEXNIRs8XK1jNmb2MBIkgSyAqi/UwT7+vUu+bY
060mMBo85eIZmGGzEcs4aA2v+rbkQtJiRAJP2AhhDHJ9ZyjvDIFUQE00+p0ZXVJyPhuhPkzhWYuD
LifxZKTrsESEt6uJTsiIHmvb3DHZDbaqJrnQUTLGem7Q1bc7q8yln5opk3/5o4oGYHr4vIXA2Exk
8sDcg9zEvCRR7aeisUpfutkBrhWRSB+yX+2DDPzT44n3hreA7sLTnfxg5PaTGZUeVgwDUZXiow2I
ZzMsqD5qWvwp/tnpzbCp3alhissLMeQ40RXFqXKxc2jD5IO53OSRxQUAJWEVGPj7AyL1gUSfd1zq
0r5EWR9mA6jEUE40XxSfQEL46zgNmKSpVcpczgdrhCzQRfyJLh1bO4kHlBGcdnZI49z/yLFPljJI
H5sy2w+y6zdaE1D5VO5hRACgkfco1YBhcaSluz57r2ZelUlgvoVS5Edv0QYXGcVuJpIdQ11i7nIF
E1LiV5WpI+iVF6A4RCLgwa5dJ13R7NZrBw7Ymsf94BZaTMxSxX4052fVStNnEr7qG8ihHa2UX+Yo
beiA0ZhmvgvXZTOV/EmOw2NAgERy3slHjayv13DHuuNdYYdYg3SE8g5nS5zMJEm78TMPsnHv5X3l
WyXT/Nb6gfECz6bTpxfEG0gbouRNltel3zGYyzt08sFuirUni8+EBLpeuzoUgwm8FJ7WPubJd5ep
EQ6B4oKPfF2Lqear0wLVjiw/jXTIb8qH3ot/DIs/2XIfZlMrCcHtcEc9eKEVPNiZYJKdzRc7dc/t
qPmlLsuTLbUFCFZ/Zd4w+6STeUM5c37KIdrkYYEk7Gm/QkCnuxq40sojFkwqEulZxfNJhsGjboLm
MwCWjVOtUf87MWpQsKASDQqIKoB86lFE6M6RuWa5wjm+mr20PwzQXGSEhtaELmbmubBWTv4xwgvY
BNDeaYT0FrpuvMq1AF2TyEmO1X03UQNL6mR4Ew1ZS3g1nTLdcx9UzC4cXkWyecaAczLs0F7PM5gw
gIfOvgQRxuvGPU59u4BappWXlA9VHdlrraDUDjvz3TaJkCePbq9pW0ocueWUWzUKAm4v9PU4VvN2
scC5k/vCfVweiElBYKgFYzqvOc2cCKKjCDZCOR7iON2pafpDK5etZptXLd2JprXj2SumEzFee1Or
aWM19CBKyXaTcwd3pKKOkzLuvLaqt6kqnkVtX4Rw57tmgOIUekPqo0Ee8iQCia5NuU9hAm4I3SPs
xGMf1ZAyKplucQZ0vnROtRVNKxyGG7sQ1pHsIm+FMQ027jDuLTV86H2OEbMqSzxM9j2SI/UmmsE6
H431hnn2fJ4ZtM1pLraUwXgnIKp0diL280tW6O8DiaCnYImIjOlH5GX5PeCzuyb9HLPhilShzpWN
hATknpDUmBGxQdTBfHMsAWdva+lYaObRzwTsDRPDtwEkJhbblhg4EdsNdswvBmoSwSO6t+QY7OxO
hNBqjBct8S5pkl8MEVQ4OHVtja/5IST4Eydxc7JytNJMN17VoPvuBGql6NSfPm7zLdYQjUuCf1T7
BncGR4rAT62a9yJl0tNyRs82L+E4o0n3wDeHvJf29eJqtGeBYQGxum/LjVlPz62r2/QS1CVpQR8Q
VJkfEWIwc4kbR7VIiQS4wlCWsAbn5yCMgPOCVIQ/G3U6uNsKRdIlsmOFyDM49rYDQXhuoJj2OSRB
kP2xCs/xcXK9a2XZrYPZ2EowVjTE4TPJWZzlWWZx45MW19WGlFcDJH+QttyG2FPdiEGD4bT6TsYE
BgL3yOBtmy3m/YlBRxcND0apkQ/UBcaR0HOOonxsQMQ43S51MKHhvXj3UqWt3Lm2yC7q60LhTNeF
sTiBk3NCReXaYivGryxF/zX7Jz1sGAjzch7rhqZKF+FDauvoD/eZlkw7pLizjvFlZXhatY4xxG7z
9rFyiwn1L45XRmAfiTIHW0ITq6A3in1pyC2ZFHtvzeGGAY21FrmOACCmjVzubrvP1dnV6fZHW9uU
CXhuBz4/fsIBmsyUa/nG1Jx0HY3OqqTpZXKGxUN9wDhcArJdufEmci0UnDtScEMIj36Kj3HWgalh
guyqOds6R4g87amW+quBzAjZMsTiQzWoyI6dSbK9ejaVEUfI1vPI8zcGenOjyoexU5ehMbGzUz5U
iFBYgKNLHkTeOqRrh9+AjDHedwXAVG0JkSDo1ytrdLS9pox3NftG/DQgvod8M8o3mn6ZG8BmaVZa
qqxs1NRdiOZ4HPXqUYT5TpEk5cBrvNNYdlfD6GhPRdURpXbeKKdr3CfnOiWzYWcpfAQQxZcaa+uq
mdSdVvXyGFoWyWy7u1Rk37ZOcjW1qyEjaI86Opto3b2gdlrNlRbSMLo6ETdgwHKsJv4M19veOBel
PmDVaqLwSshXrrBk4PLzIFAswT5IQTwduOKwJsHXGXnBiXEG1RuBIitl2N3fcFxFqri7MmafKHhe
TWYfCrJ9cjShIcRoNECYe0Xt2HtX5OGqkI7a0TzhsnSwcuYM+xFdnm++UKPg6IIkZO3An+NLibxT
hJPeD3GIM8BH0rt9GdVhesIF7K5u+e5Fu1p4y10y8DKcWxJ1MdZnvGov2JMA0IJ3bQlPIQrCkOdR
pDKLkw2hqoTz2Qufy8ZdKhf1MYIYsjR3p1PnPnBvtQ94sE1Etoj7Mjca//ZACDkguc5YAbG+wonE
sJ5ia7b78ZLG7mbGIHVocLy+tAUxu7myVqOEWlEGxCzDCLpBhJX3BYAK/cCsPypVPHo9SDNTU/7t
bzZkScqiadU5KBOXmyMllqmi4ll5v3AzU3iOZbu7UQeom+M1wBO5ifgWg/wPVTPjmdoTP5oybPA6
mkSuE7ac3J4xOy7HI0T+qxyH6XyzpMIqsfwbSm7AAsESDxFuyTrmwJI6hG98vvfAJKx74uzNOoDK
QlRoinE6GvgplZmYvlnLz2/8Wm511rNNybxIuVQ6VPMkiwmXIZb2oFU8h6xYjaUMVO2Sorl9KGZE
nqgTO6NvrjOzlKfR27UjQ+chKbQ91O2DzhKSx5IhsM+iCmaYGrFgu3Aut+/vMywCrAR7lSOZxRAf
ktCynUONo5DYNzdyjDPBNBrKEVY7wKLbv1bJOYBpUvLXmCPhw0klL4Q5IYVFKSbTG79XVwQxQXGQ
x+WipibN5DpB/tpTT/0pSmoImB5cZaWadqHGXovQlcl5UNnz0FYDIVavJWFHECd1CPnx5hFcYC2h
uaZ+5ox8s1pdP8gRExU2EO+5LQ7NErPrgWffdqPkrHbZpH0YUCCBYkekqVZV7kyYp9OLobfj2iL8
cLJKBzztNAZ+3HE+DvjhNFXK32MmSLqh7/agrKacWykjKLw2DNY5QgA5VUuukQAO3Ih5SvCIRuMF
sPguaqv4Dpci7tMIHr89Z+njYLnbKTHgHM3Ok3ELUbZ5fV/wWdvgyi2DAqKPOfuOLpuPPkAjxq0Q
PRTGKLBZ8dQlNuOWMe7mn2NCxZcP1yJS1csEnYoHaQwvafETWXi4DAswPzOLABtsfx0H500XFh1M
P1a5338zRFojP1fBNF2TmjK7mUNCN/l0Iu7ePjQWxeKNnmREdo9Vr8RZm+Xh1iowW3H02Kd8/q3x
65uJtCQBXV5dWDieHEgA6yjyylezLNdBoMqraaYlXPmcC6lTDmSZZIm4k1PFY8cY26rcvaaFWGaX
SbcpO0FidJiusPgZZ5Crv+FhYoWdyo6Si5ElyvDzG5GF2zc+YVdrziaTBT8GP7ZuOv0XalN+nCIx
snylerkB1p0pBvmYCeuuCeqZu8u5arLgHBBGdpraxg8KxJtpirA/tolFMGwwkEyVjhr+1vQj/WPS
w6WBBTTgTFzFYMe2WQaImRzcMXVY61B6Xra1DIDQoRU1vhV6yVEWlMQdB/BVMC9eMtC3BxVrwqaq
kpl/oIPlk1zDLZbYRDAOBHqzX/IG3LvToPY4cXPa5MUpaOXTuUWrihZYVwgpyxDO/bCEdUGTR9tA
kHYeHM3c6FlEo708JUHUElhPUeX5OrIhDG7vNC3ytsWCxyQKYox2dSlIim/7JmCSPA3H0pLG6sbq
pbDzVsUwFI9a0jjbosWX98/vDnX9A9yBc9/0jD1onrN9JqJfWM0PKbH3eCybnYUKuRlLAxw8MPA7
fmGbevXphquul3UTRYxgkxeHWJevZdRtb3iuxsJhfyPSjXmOM6Kbl3MjehoLs1l5UHBuByKBStAX
Rba12wzrQEX7w1oKmuTSRbMi4DmM4TdKrcw3da708+2yLWPrU/aRguSRDOdu+dDrZKCgcRv7pL1n
NHLmkl7O9//7IXffHLPU76uhfBzQEqiX+C3LDj6rAaTQ7bNZJAXF+9Bv+z0dwfRTBG5D2rrDjlDx
IpCTJR61ot3UXaPei44aFzOhuIRlHp/xMPAbCkFDYlqj7nntDCwI7jj9lObJVpF3KJw+8OcwT35m
vcOo1tboLBrbQJRYVrRk6lMFrniLnfqs9J9jHcR/INrg4zCQqL+pQW0p4akFf0I9ImxhkwBgu82r
psEQx4ryhsarnJpUTT2GWyPFBWBhNbwxZDoMAisDZV3Ydb/gHc0XORmvaZ6LSxO/3g7aIPAySGrt
T6dJdJ8zxbsfq4Afogiv0BTlownGYkitDYRdLv2hLi6Yyh5g0mtrS4T84xZ6p2YE7wMRkCOJx2Bf
gPTb3NAJKhyu4xJyS5KpOkyaE70Uk/c4AWG/m2ojfuljA5XNSQC6L78pljyc5EbvxppSfebg7qSW
nFzc5pdyTCu0N1L9cwu8WVPgRqvAwFHrsDaly5pxNyRD+tBWHMathaI7cdMdkkk+frPRkgECQBgu
eJVsh0UEGneARBDX6j5uiMprBn6DZe/GXOin7wu/dpWHs51hFUE/reNHGYVOKtrYfj855KVKmmKe
az8FMpEVDqlt0JBt0b8kiI643EbtNEYkVvD+tufQgiUZp5fbeaKFxQiNzrFIrIAg1KhCVjlvlP0N
0D5P3nxAp6Bx6BkxOmkdf4AzeHA4sc41ocGV3jXuQdfTejMMDnQUYuebsGzGS5193SqcnHuN9hXu
kzl0zjbNjPT0fb+XqTNdS7d6VZb00G85jSKLYCCGj3ojEuOxYvvOnWsm1mPC7HW2K1aR6NZEWRqa
iDX9wfYapjWdCMgyTA7a4xQceFE2fu8FmR8TMFkzPD7qOKruu6BkLr4Az5kluQ/fPwKmQg2/j6r2
wgmrHxPmwMVsB9alraqjliw7VXC5Hu3Ieg20INsZMXNHvAEw8eAKVTjt917bJHuuWIQnYEY8lss3
sWrlyuaYZclC+WBrBNHyNMBYwvFPjhgvVZN/WtAIurYvn8NGv2ABtNGAbD6jgPc1kvHPxUBvpSUW
MbeqPSd2Ud+TeqNn4O3AWTL9JOMNh235Nzmkqnql0awRd9+iFhjnqrTXg6k35xs3ppfVX0ifbySZ
MBN9ZQ1h7mcDLmYm/IxvZI2yV7GaJrI+W0YCvK02N8hvykRIdMJ6UGEFtiCXB2w+d0kWVf4NI2Oo
xLqGKsL1itMPr/sXQBHeHfzPIKMdqWkwFY28v/0oBiJ7tVPk1jhWA20T9QRzkZNwn7X69NZHzG7z
tr0nhSOfvOEF0sFuzpLoV5iVyk8tA30ytr1tqjNPgV+zu2FSexXn2z4V17Jn6Z6zrB0wyEfWBLCB
oSZLXP6vloX4jCIAWjI3d0bncAMY3059GVEr16FzMHAikaWMQfHUMI/BBQJ4bCknb31bpUzTxyyB
cXzp1DBThZs2i8vdsjiC8EP8pYP0K/H/b8eckhaPn9iTQsbZvoD3VTBYh2RQ5KEcG/th3Y0bZTOM
VjfugJFkhyGFoojnLN60lpfQl1Ai20vWGNIAA416/Gh1TC1FavosTWIVThFAOfn+X41kCPpLszbK
Wr4Kl6UwXhLLPQ4H+arciLmrWbwXrZOeCxBWnEZ9ueoLW6yNBYEpCSydgrj+HC2yTzfa5NTgY9Gn
Dv5v6TpPU9t566b5Yi8jkVQz40NlMiYEUesjPQ4McRReWoJ+Wze3koMWBM8S4tB9w9lTL9tisKPy
pQrdpRx073sLFY8PJTpmkJjQeuJIaztRIWLXotIZApxEt5agch39wMoRbe6wmA6j8VgEFkpqWn9U
9aQxhofLIcFprhqunNtZeTs1OT2rojcZCZ/AqJU+jSDb3wYoU26JcHD7qTIjOmHqDdddBShbOrCS
Bk14sK7MvW6EXwrZeJtNOcPV22af4YwRJd972Hl2k2ef46qLn/PuTEVf/eysnPqnseNngCDO97lj
8QJYvrNboh7xHLZbt/Qsn7ets23ctjhWWsHbyRZPFjiUumMvlhM1n6Qyz4bOrDwmyH0/BO4XoTMT
Ic7+KiAVXltb/Zhjq99CYUQaCKzguWTNp4rs3YyRxccZ3d+XnbYfwegBAGcSyuyIpGcWw70Oacjy
KMCq3YOSWwp4rWMdye1QCXWX20J2a966811ozgwSOckGh1e3iqZdUVNUTTahZxmh+BaFfVAYZM6W
N76HLLw7OXJ2T5yRKQQYZl4ZZ+xTxXkW5PPw3Jo0qW5mvXJsJb/jrH+w8tzFGxIemaxN6wpVfz9V
RnPn8rJdpQ2js7HsnfXttl+G3Mhs0/n2M0/dU+GO1dVoarRpg7rgtuVEwL4/zJ1+uF1mcolPN5bO
25itZSZrWpYdJLdfnerwjW0xCryjN/CAOO4mDpvH0hhMnmXXO8pseLAyc18va63qynxoB40QgK2O
sUkW3J3PIEv6De7T/HkKphlQBBVURvsnF7gIhCPBZFEBAIG4+GhAZz3yhsEXNffU6IK9K1JXzcM/
fyPNArlnoxqyZB1dg0VSmLLgC7uY3BK4/kReFdtmKGXGXhOYlJKkru/krnukpfylsNswGufs0kTK
qqoqwO23VBVR4R7tGOzCYDgPokieyMN18GZCdwmLcZy0drRmLy1jMIKtCMiq8Qs9O0Rjy065Pgsu
vYe9qHbT6tqFjGRNLo3OH6tWrEl//sRbCWKayLYvRf01Y0A4ZHgDubdCl04uWt/WoeSexvSXXVWH
OSEayf0Y7iTrAS5VoShzmGYQSYCUXgURdrlxq5fjtNdqVrwtrLb7qMnvv5HE0vK2fZSyZA0Q7NJA
pw3SIJwfnEzLqlVoO9GSVqCxBnXFVCVhh1Jdv9jplCDCoYhoRnLkgYFG0ZNlvf3SFPQvEjqNL3OD
/VwOHXLrxe+1KnZZnv3oGXHeaa18T210wSrh3C+MJ7yBw4tUAOLKfiGK3g4SJOu7vEMV1ktpP6eJ
fokjuP5dIaGA50N++DdKWDMcRiyYtvHkBo/RyMzpzpYfs4tY46dY7mpSZDuzbrh8rmlw57kvhvbi
mK+NeG2tZxwqq8a0Vw7Je0tgqqbmMYW25rxli4x/LIw9S4IFiJVu1xV7t1v3bU1m/X1qH9r+YRF6
/003o8JBapJUFtZ9KUm5a9nRYKkEOm/4OoYS3WNe11RcIznGGP4o5u36C8pQPMcHjDV7xO533VsM
sw07ANoJ2GbtriKBzDGwZKkW7Su7JpmDRoQHMadf2856wre5IZ3FzZOYT8PofVSmvSlKuEJzWWl+
GsprW3VnE5AIGj4/hZXsM7KiYalA4zkyXzG5/MSh9MJuQp7dZR+SW8iDcJIFtGPh102Hx6jvVp7O
lZ8EzRNNJewjpsakozuvfG5JXIAjS8mPdIgu00Yjqo3deQhSUu0Re4ogpRouk81aMMGa2Ytg5cYm
NDC149zUhM6WMZenjy2i+6L5b3apmn/fpWrqUhi6wXDUMmzD+Pva2qKpK68bkxpVu1wPyF130/Ih
da9pS7lfW1PF8IoPjlHxwXb++vT2a2HH5kvdwwbT4IO/oN4eRVgDOdCKjI0OQid6JKV4+P5QUd2W
A23P//wf/+vf//dfy76v36TZ783Vn2U1NTFi4d8+/ffnMue/2/f8x9fc9nr/87NL/MlErvzq/v5V
y1/0H1/GH/zXX7zs8v6XTzZ/Xyv+XywOf/zT9ln3X/zmv2wV/5dd9v95qziIGI9NojwK/Gx/rSb/
l73i1/gP1pjuz//jm753i3v/MAmyeJ4wpbQN1juylXb489/tFrf/YYFPd4gvWi4uZpefYdlMvawd
t/6h2wtpU2fZtkNR9P+3W9yzlp0w/xkajJtfuCwxtzFvwLYRf9vWUjNzSnC3YAiscwYP5oA7avTW
dtPCNx/WEgjVOovWlfFZiA8OWog8QcIUL30Nx6Hi3lKbOGLNb6F2WoOpdWAPWelaJ7xUxapU2IVq
9mESlW1WgpyaB6aBRMCwM1GwiEvEHlDGrGD5KbWtKWg1ar1+NtkdsMKTmkJKGa9aWJ7qdDR3vcUK
zxnqqJaXzNRJuqbe4JBQssp1oeXXOY3SO8b74FmIS9u6epIdK9ZELD6HIlbHUmrPOtryfjSXTbGF
8K4q5iQJa/uxn6MW64Lc5OE04ckJH+MSwpW6Eykl+e1DP1o/Js8YFvf1g+bqZByMfLHUBcyZSpYa
F0QK/TQ3tIMc/Bars41PbEs9/WhJ85mJCAW+Tn/S6fkb2MjfCN6baXKfGlewrbISI1eF967AeK6B
3kYbLPafTmN/OsO8tlP2b7l2/7MOmUn3uvVnqCrImbPnu5idiO9voGllfh66z22WFpt2eAj1C+DL
kZHxXhMj6cXAOwI0O+YsSOX4/NUr9z5v+43p5QukwnLXWDG/QiynSUZ+rcEt6WSPoZut077viQeE
4LGhaw2t/aiK+N4loK3LBemRdsxUCMRhRL5HI/zjsWctGC71nFAM4cbsnSXGZKPd6mR3WwCtodLA
qNA5ZB7zJkpzsW6soSJl1GErt2QIMak5tFaY4lWxz6P7S4j6oY3daN17PFWjas6qKU5jCvqRPXM8
OEGG2wRkei3NFzt4wm/S+G0QQdFyvE+gley8iMXKTZHAGXqvmyx970p73im6OmviZg3b5N5ShoAE
aa95oTyDWntmbKg7Jkw5gOl+QNLaN3FsaD+Z0xzzPJjh8uCKwD9MrzEXX/g4+Zfo2HxiUSAnYUWO
vF1dSUYNUbOVFpYju9UMwkreLp8X+EWE2oItCxc8TOU8rc8NGpbPriZeKWweMmtn248uyhao8bbC
DGB/JbjrW1SOSPF2a5X+CzfZNVXjg+i8F+x1FaWQgHuKVzi0yUf2RMlIyoidAx3wkM7ji8LLAtig
XKu+HbZTMWmsqupwLubltmzw0HsANVaN1b42zvDC+xgoD6z0dqruSDsQIazkm5EKdIAIymbTsV+I
LEaNdasCMFBVW1asPwcJLjTS7ChymITBnuKzjPb4gxaUPob5WRifSlERzY1NkuG3plG91prJW6zh
T/UsJrXNbD3qRvpsior89+A9SvOpTJP7Zmmm8+JnD9h0wlXLyqT94I4v0cJkZNNVTzR1Am+60mX4
NcnuWjM+C5qJk8Mo0RXAfw2sbFkBTnTWbNh77ct+59oZq/AcPOljJ05glGD5sxEFXw3yu1vyp3XS
epdjma0jmkr+Oc5vo24OnYeHttIT+N3xgvgDfzj3ryFuAvbcE7ItXO3NjHpAPIYIfbtseUuI4VSb
H65pUagRhGRpU3xQTXc/FhLBoOk+Cb4gd1VJd8LLvbWRXbexBI9TivFe90h3xuC4+3C8OgCxRFlh
F2geCMpY2aytzUTxou7ppsLuJ6Hbzrf8xmIxDeElRZO+x6u8x2z3mz0mJOPy92Hw9l2J/aoPcoeo
gvVmxDQHPfgvwMI4nVghaWw8zfhgMaLyrepayfsmFvZuCjkkPKBqSQ4zHnQhR4eD+ZqzErQsnA6z
oVu164x1JqwBdnRn14rEOgdaQjJHAp0QozjnhF6lK5/s0oe0Scd1maIqQCIEmPM7TQFeRMyVoBUU
+9jb11K7L0II0haImw3T0jtd1+JTnwjO7srCw8rzazfWEtIINmR/+YHzzyKffs2G99v7P+ydSW/z
WJpm/0oh180Ex0tyUb3QLNmWZVmWhw3hSZzHy/nX97mRVUD2gEYvGgkU8AEZmRHIiLBsS+Tl+z7n
PBYh/Gg8JxnbEJTvy16m4wqTzBxm3X0fvYyoMAoz/0ZIBkOhee1StFwfStZV82xtUKT8FC65GU9H
lV5qismsRoJZNuERTOroJj6k1/HhUp72qSa6Tn/3hADNJPJ4zUOCpfrILbEshjdXH9/8zI+WMtGu
WI+A/aJiNTQkVM10IPdspay2q53tcLOkisGjXy/50cZydwmckbIeMgHIB/goplSqUljdr81pJhbE
cZIOu/hC8cqq9EmwmlrwU0bFMuRASPwZj01ISyWNWwE44DTtrRZVM+QIleHhB7l+cpwCcTGPOeyI
eip1ZkxCaXXHM3u7CkfnXAZ8CyYX1ViyGPDi9NLprAzIgjH1sD/CVispc+BdNOJZwwxQEz1OaYvK
XbpfKXWQhUlWUe/3kV89yTmhEDy91joNx2mknBCx/tBGCYtD8z6Ji2NkZ/khD8H0a+nfx8yNzUY2
JDHSxyBMYgAga1jH/Yx6wVpERbWOWM4hpunrO1qLjyXkRpcMO7YNT7Zx14ERmCCe2J+fO3U5yO38
XcdHxFy4P+kwNkKmwKXMw81xlzp1z6WED5Q7gGW18qEz5FcELUB8duhSsdfH+FdwZl8EKaq4eGif
h+SIrXqdcLmNKRPBPSB+U/TeYaHdRGziVkbVzWJiG7rau5/hAbFsIhTOPSIw3FeTqxMwddCM9tgW
+NwWZvZJuC+FA/hkkO3WuOpbQmed9h4ixeVKW3zTjn71PfReHQMna+uwtO8bPV72Gnu0aqI3FBt+
MDc8RNN4XbccZzopXse2WXEhZxqkKUmI9ohFkETzGIB1cpzfQJF/oyvJF5gfxk0eNI8B9Tt7lspU
vZmzwMdBvqn2F55TVUgS2y/kVNUyNrEgRsW8mQ2aRkbB4adKiTtRT6AWjd1z1hk8zZG18IC+N2lb
0ulUAxugpsmAWYRUb8LI79bGWaMLfpCEXjlZ9bhC+PBLoI9Fa5Ki5Hpj+j7fAusDugOdtT6X54iF
TiLoWczZxy/MaHzJYz60eMfjjWyD9zronvHYLA3xFAAsrWeRawunxoBjCDaoz1RXeUt3uIr2yy61
aSVpz16YHI2hNk5V1HyNOiiE6Bx+T24oFwxYki2BX31B2QPFLBHlz91Y3vkDCguLP283POUVLLiM
RVnr317dTIe6T/1HFF7EdNMWw4frDOs8Zt4Sa+mpzuH5AtYMqdTgHCZWBhDAxsXL0uPcpNGGCyny
hOxqh/lFmJC1PoXY6KkX2D8x1Az8mIkyvwKZYwwwTrYnIJCcAwpoqtFdTvPl5J6KWruGoCULWWFK
aNCTLdh7LINUyboTT1+6TF4taprTHnLFSL7yPlJh2Poe2QV3SArIl2wuBhOwibcCZmnuD1b3Zg9n
liWfMkwvuh6r8EVOhVmqzq9dtx5c/yc3+oOEIWrEb242D4MstxQSgzaiuym5Rsek6WXMJcvTswtI
g07YAUNWxYrbOjigJAsSUfdJNQBW9M6uNJV/o1jHrLGRGID85ozN7QNmY460Hy4fQHDX7Ld29knm
cFFjKE7/B2EpMl5bTsAvbGlAUsAuqpp+XR0fgDv3Wysbg5WsnXsC2swSOz7WLdrAWTXiUl852zfy
6SgTVDGHvdDS6TNlZLSUjBrWEQIhxHUCIUM6rSM+feqQHddiRfTiPXZ4FhIjPLJ8EWQNl6nVbxzT
+Dby+FCMvG+6mwrMzzYjFUfXX2bi2RtGgFeH39AwBw+lmTq7tObqJLPkKlt576EswTlTkhPk6WTW
wO6RidH2NG+mNDoC1NHuLPYdtV1yGpcuuB41QdznMh8Ra/+a1/47jh2WifwxBe9a2S3DsSiWU15e
qXpkyNJaqBGs8snUKEmxw2BXUWu8YIdtsRAjlYcwAE32cHSsljKwLr+6YLQJBW2DSZ68LBkvVfnJ
oQXHp7ENX6iNqFrMb7be3WrDPFY6ZUhRN/G8AA1XTtrVZKt9DYf3NPXUjTa5NfqAztGxeE4jLV62
l1o2jDm4JCyNntVtQmHtCu0RJYHIU/5CTjiejLXNcLN6zJOwPfU8y9hoMHw3j5Z5w3p0dkLY94Jb
L7LaA6VvFB8nPjeTtnlKZHtjnEIZiV9+9JrSbdtOy0Of3Mi+fC1tfe2xgF8LyyaBPKh7Ja530Yca
H0br2nFCRPN1H1Uci+wRMYafIL6s8908VUis2x83nG55whxfd/zzMGoXwdBrTSh4U1DEsnUg4x2N
h3QPLr2gD8us6/mhGCWGdqX5U9/MUN3qiUtm0pMLsgww7TJj49rw8/B6G2waStvKuPNOhbufTO+S
6c6TDleain7dGxLSzYJHjV/INHMpdLkfu/uhtZ/0sn4LU6LdNtIvTockZY1V6rl3qeU8sdK61VnC
J2BA3m/V6msH1d5oZ5Y872MLDtSSAUa9Jd8Gg6Cq2R4SM4cccY911bw5pA+s0ifTPW5E+KD5zj5n
aF/3P3pVvRMhXoddeo18pycUKVFLSEUZYgKeivU8ESbsMW4gWKFVh5oJDzF4UEzfUuedEo5UyeQE
RYFWbxnFsuod1moqYyZ3dE/caAoeuXoHF2LQbyX8YVPl98bMtxBGYj+H+qXHkRJyfx97j89OdrP9
/FsEt3om/o4IgsdT8zUQaCZ752NE0FwaCEus4sZ29wv0/20avIspp31f5xu9hbgZ2Thxw+JkWaZv
Q4+yocJ6uqwcNl3EUPdTSYpxRBGiJ7cxtZ/ctH1jePAGSm+xL4OvjDc+VZKzLRNWfA3HL79L6Idv
tmmIyjAmDzmllrcmOHtMGdCK3nxJbWymwqK61Ou+ZjE++D46JWS8xF93YKJ8/mTzhhTiKUY5UXR4
amBI1JP7219fx9DaNyvnCxoEauHnubDW+dfQFI/cA1ZYQ24i0C5lVyNtjeLbaK+dtn3jyZufLiVY
+RB/AWpD3SGvwpK6Fj1qMMO/N0eK2L34K4ws3IW2dwxRehluceg6fn2RHt8oU/1KuxRkB88LRhg+
qZjA/mC8LOf/YLx/MN5/LcY7mGRDG9IZMHPFa92YeCuYtRZi+ox1bteeeSJ/PSxDF3XPxAynL+tL
lgdfQxUxmeOCnRqaxwkYftSRxcJmmIE9wIY0aXvapcMOsBPkcp10TAQNkz5F9qkdi0elziFlwXOh
lNGjCItVYitOKquf73w2/us8KIjb93hfrXRftf3R7AxoFZR4kKJfqq216L4sP18GoaPdp8HwyUKb
oYJJnGd4Cc2k3KTR8ElWfGuWK9vhu7E6VSZRw4HxIuaBgIVdRjtWoF95ib9AkNhAbZxgSh22LNuY
Zsywb2lXfFKluO10LqKIDcVynFPCR7nzEQxMafSW4HZsY/mgRtUr9BvIbGYeQy+9kxVqXn5SiHHi
5D20OesldvJrpcPWK1FrxXAtWBPZh8XafCaW0a+0sbpD4ar6/C7En5VnxCb6F63VXpp4r3dyIEYp
PCrurPx3trQ7HSEMZyB2WzlH46Z6xWcC0TvlWxLB22mozbVNKcxysIeXtODQpA8cZgM7Pbu6hYad
uBCCao8ihGE8SFLlejW9pFr8O5GliQNzL6OWaP4cdkzLmHM1DzU1tAdHgiU0mg/xCne2LUuodz3n
qcPMCK2LnM5KDNPh2kJx6Xlesc+icuVEMLUw6Cot5965qANzt/kqyEPCMVb6ymJbPBvg1br/g7/q
fUz4dUSNTosU1RCB1SzyqZno/flg8NGs8iY9o5x9qL16wJOSrjXfuiCn9TZh3B3EJL5EiuQ/c6cX
TkbFTrrNRUZ1s2lh8hYNO3csNB9znb2iHgdWsOaJEAk1VuQ4jh70vl0pmSpAgEWAYsn4v2b9ULDS
clBp4OvaeLG8ipDfmyDxwf18mbTJHSWdrzk9iqVoKErStOewgYkv80924y1DGMnDYewCoAvUFXuX
Tx2rcMY9UOARLjEpc2+bTPOD0zpPUemd/Lzak4ol64jEZtG2QK2xp7ESsdNs9QeI/QPE/gFi/wCx
f4DYP0Aswcw/QOz/PyB2MlX399D/Ixz0L0vW/HOw5r9vf8vjZ/4r/wvEbwwf1Pr/Fr+5L/Ovz+Yn
/vzn/M1//FP/yN8Yxt8Ra6pgCzkvS+iW85/5G+/vtu/zH8vU8QR7nnD/9m9F2fwVshF/FxZDVt9x
Ld+1ydv8c/5GuJ7le4ZFGkX9q//2n+Gg/ykhRVjoP/763xhvnsq4aOW//834X1JfusHXETAPnMNw
1RkeX6j6/jzjmFF/938rnbyeW59E21xajNWc90m1t2J7oMIsZJTei67bESRYp1nYL45YqsJfWTMx
+qef2v/hdZi2b/5vOSAeEFzT9PlxCM/wVbn4P72SkFlYXaEPXMyTPTC5nA3Gz+JEYaRcdshM17YZ
EokLwgMzeqzsTIaK7E6v9ae6rfd6x8i0zlQAqLV3FbsUP9beCQYpqzkjS9n7P32jffmCjazh4oB2
Czd7TKYB8R0cXJozSDQwk+nMx6nouW+jvD30UXOSpv1DPv1tGAwaYD2Gz6lpVyuD+VI6GICCFXF6
YXyPyXyu0A1him2RYjNkx9Ok66xLWgX0zdMtrrI9ptKXUHDw1mdnrQZ5FHQxe+URprEpm88PUSE+
gpC6ZxEMjzjRL1LnB9BYw9Yq4w6zbnc0i+o6Ne5FJWkMok/ANJJnywpLSX7X8RSMs5NfHVvbQ+fU
JAkmFGN5OT/XJnI+WkSIMjWPjUeqvyiOTYjTVTDF3Ur3TtrJV6ESvDOPhPXWT/1DCYgA9a7vTGeT
CbZtpML0hYSlxtzr8X3mt6jb+nE8IN8SyPXZXNsG+90xiy+jxnpTc4ItkupLUEXVggTRM+JGcjs9
Sr0MKxUu7l1cYmqLi5SODYo/KQY62O3NVItxL6IJi9oWb13ZLvlTGM+FFVcfedM/J+CFCcU2Veer
wi2QlLoYnYc5uoY4o9dlg/FuNPQb1vt5qecP/awm3236WjnaqxzPLfGDlU64OSIEt2C7rC/AwCXJ
ERxtcZVvKXolnXJxXYqxR1uuzGBZowgqHDNgAUScM6V+mRphvvNUGc+xTzrxC853nuDGeo/ficRI
pvw9hXnfkixvDYbwo3Pvt+VjIdtPoEP0Fqm197L+HV8/1r+xozO6r/idG/R4IVKXAoml7diKGFia
QyPQmLJoaDrfOw72eGIZCdHL93eHIsVa6LrNND+Ihg0b3pLCp+Chndt96WPrK3XxIjSSTDy/t+aI
UzaAutFnipYJQk+mg+dDPWoXjXtoBq2Fl2Su7WlYadidrPQuZUVKWyz5OQB6fAJEt8nDBD3l5PnV
KDEglKI4ZK31M0/9yxQGP8j7c8bjJ6Lr1iYuJM/YcfbTBh6GbhiDleVLcgP9zFQ6hGgL+1M6DfOG
LJoL5BQ+oujaC6est4WPTXVEn5CFJusNN523UnP8tTZPe00gFKnJEkD7XP3cP2p8ikd3mljN85oS
YKdFjESZ/5l1a8bMSY1o33/yYN8sEsQDY0HMgE8pCWq6H4a4WiStHNflp0vzI3J3hzg2T+9lbJS7
NuUp2zhErkGzXndK7AjjaUcWx7aHB8yd5tJvzDvir2wp5KuDua4a0cxGaRggI+yeqZ1pCHOR1yez
TLFh9w27QRwhjLhCvGnIIJYV6OgytrCblLwUVjO7WqT6wpMei4ywtfe+BjnepdUiMr1saZJbsJxp
3houq6IhblnyuOEuiab+lAC7+w/D3ISPFN/74XyA5DuROjFdKRH0Rh3uLd1f2d3wXNiExY0GK7kb
9firSV6Us7sJQ/cNpMjZsBrezCVpSvboC8ncf2u106dPkydx6eShMvxkHcpqm9YBfWYtQfeGBTuh
y56vMuBU3gdO/TnMBW0RhvMat9rLWFYDtRHOzotzpvhztJIjmSgWPT2Okocuc4ajuwInptm8JaLY
IvhJjWat0eu1CAfjOWFvQ96p+slVuQukV7Bp7FUzuHc/fQwmUTnFbxDNZ8pMWdPoKDRQSffVBybr
/i7+grzKmN5xJaz7Q2jEYgtdfo8Gt9hECFKWIfl/MPOC+McIdJ7uc3YbA7I0qK583svMf4rG4TX0
q1cxmubKnzxtSU7hZ9yUvJlW+gxePdJcPqDvrJmuLY2sGViV4LriO9oIPvwk5AyY8tHZdF34JG0S
YG7D7QVwaynF+KmhcqYlod+gLgoXcr5h+MTO44y32qVJFWl8iZj0pa6Nh7jVHwM/x0CJDh3x03oQ
4r7S1UIuzikJszXyh2346gv31BvatUmuzjRe6jraCr3etcTFtA6XgyMB0vVlC1buTiazOW6KBqig
E1yDai2RQWxlTTJAtyhA4NKA00L1CvTuZYzcS+AyE4pt7VPqznPsx8YB4nbkZzDcRsoSKfw70VaU
s1MvtQcM/YREJVXD1bbMk3ZdZto1rSvafNqGwgJEexJhjStHlwYB5CVc33pGt/Eru9C7sPDWju+9
6WLwttfIBAjWgSGX80SuIw9YHLtGw+2sphhCzPZRaGwReYNBWl+GFJ2BP/VL8iH1Xlb4N+PG3rr4
/HF8TquC5fKiqNwnFn+47p8snzYUMlmz1c3LwuivvcMveIBD70dvYuKcvXWUBR8iz6bMXOcKU2PA
r6FIBvqRWUBpK8DOe7uRnD4yjHQZLTiWdTB1jUiB7z47FHeEPrVS+T0N6/6i/giEfkuAvNbe2GyE
p/gaxyAvO/yM4cHXveikF1sSsKQN8/IHfR1e7tJ5LpphpXMiwNFjo5/naCRsfdkkA/VCMV4A/SXK
+pdKZcfQ8ETgXlytZE2Fd0U6Njb9YhthTXMIDYStfKHbkQ13E3PtluHNoMxuneXT01hwzHFqF2km
Vrva4RUPc0jJUUYGdyInE+V0a/NncJ8J7UYR/nb4IYxjaYC9qGv4UVds/UtqqIepUi1G5DRl8qXD
/7dducu6/Gbk+KkbFcjLIp8q6x65kllKdPPNHRISNHg1jsEw1QAOknEXWS2BT9d50RWjHCYPncaX
iGnVwTc54Hxq4npjptp2CBncdsBo3eRSBWPSuWtlW5N75iLgCFA47rCeTeNjihmYM5E2l11Fr5QI
gATJ6p2NwHjsSus3Ugmqsrh2OHTiufiw5mHr5OXwsDUmW1xwe+6TwPPuzIi0WzddomgVENokx6jd
E0W7b3Pxo4UR8g/9M/Zadu8VkaKY3nIiTy2tLVgP5bJMzPcqzk6TU7+DGRsrYjnYy6ZdEatzpBTY
wnouLVj+prJOiIiA0zc+UZDe3Jj0KC3idNjJSdw3kfvjx2ZxcAx7Z8ucrntKFcasWYaa8OnY8k9z
jkPTG3JWLB25B4a8kN0o5XJiRqlRbWJjOk8DR+2uMhEJiE472FF7zbkpWjolWrbZL80J53wuyyuu
wTUXIPvAMXCfE5wcanob8iykkjiOuT+PT0VD6o9BNL+xcmHqw1GvmKM3+jdY8VPXllfsKOS68rF6
5B5KxKKCJy4yPhG6ZEGcxgVh6NxAyiTSdIOVoaZEmicXik94t3HTnXZN38c7v4uOo9k7dIzWqyjP
9h0iOhbeJC39ZG+IJNmIxh9XMtp3Bb+JVkv56Uzlh9DbbsMZkryyDHfk43xKteodltQL6mOyU6SK
8JY88Oz07VkFYeuy5q5pnzqqmhck10Cx2/RD1OXBbadqE9VWvDHbbte0A4Hp9EZp4DSYm5rXxfYn
WvUphsmppCLEI4o8CZ/th0EdFj0znb1yuiOyriNkBM68jOiJDSU3hSeOFE9ahParMogNDzoV7b7/
QG1FxY1v3tEBwuGJ1mzECeFo3BfaPZuIywCygDKTSFTYvtbJuI9sPCOD2CneL4jIIoj2oGEKt/Rh
n3InjCB8+zpiLZ5+R5D66R7KgqT2FK5rgSHK6F+rQiKUK+4nk7pgmjX4U3qWbqXZnxNRvc51/lHX
4TenMY6mvBn0hTH7JxpdFioK4jfdNbj3K+9i61xAs2rmAwFqmtXbEs8xDWG8gZzsVhjZGlgDfta7
eEZwsQrvEuuCQJuFjLk8FRnvgFlAwZVR8u1ONQVa/jYryHpUqCXGcTNQgebF351hQ3M1BNc84oZY
vVgB9e+pqW2hma5kgncUX3yMZvmh2gtjYgYyPYxgfaY/nnvWeyP9n3N3CCQaacO7EORhsXjqxpWT
kWfNp3NR2B/UjeE+i/3+6o3Z2p71axqRqeqt4h5r1qUp85NmRa8ES3NDrNRXa4v4NiTJt7S0SxN1
Bzz3x6ruDhhDT1HdvxY8Jznpo7UTff4sxuSmwcdwquSWqbK/JMzeaMa+sbJjfRPMtEBaB7/szzhE
Dy4R8kWYrwJH7NrGvxR+tZ1wgqaKiHHio8stpNazj5BQh+CEiypjq5XJEYYsW6gXIYyDrcmTPlMf
aLk1IpL+XIxMIsrqlPnqca0+cnK5N/3uPGX9K6jlt52GL0NU3ycTN7eU3kyP19wPr9NAKiXtsiPc
kVw8dBE2T1q8Cjj7ZaDk29OUHTvJT4IgjRMQukv1IyAwXs3evxgRx7mOhzdhy4Pk9ephdovGO/p+
T4mr7Lk+nq0h6Pnm45ubDWf1pUaN/4eunljzTqTvh0XwACP//Nc/8NfrCWrlXtT6c9toHLg/zYqM
N//mMR5eO0us2tjjMBrQVTIDQmCxMpL5FPHiksC/hILXU0tBIHR85Wq8jWb9DjU22VBeNUHf+5a4
oHrTJFEHqgjoZPsXXy9OtrGjauWArGtXCkz0XJUv+Gtfkbn+9WbtwxLPH2kXPXsA51vl/AJWujt+
ory4qxN8FtwzEFDn/KTHPfqn3ZiSZTMr54OgNGUZPE8PDu6wsOoeulbOCz9IUV5O4lN3vD0PMT6P
dim6ExqEp5ncqtaa4ZYM+iEFZlly0z1Ty2KsKLNpnMC50xAIJE3/VsXBytXFUWb6mgfRp9Zs3yO1
pDQlAEKonuV01rEDj+mTKZ1t447nzIaH5PJxzrqY43lGoirgxuGROhd6cuLhz1Lji1cN4mapJ7SV
0xiGq4/q2GHILoQisxIjqjmKj7or78Js+pzG4ShnYqSDQ/sDNE4ZOGtJ+n0zVKg9JU+8UAgSgTm+
BJQWRHx9k0bJ4dCRMF1ZtucTESa1yVc4O2nurYepWxWIcde9I97EoDKS0fw5S93GKeisMKHvAo4J
YGiqVsl0vuu42Dl0Ce4DU4TLie3ywiXkOUdEpPl4hBv6L8MFJlrKZZuHsgu4nV19drbc96zCIdKe
WalSXJJ9Jr67zHEc6gM3OFlymsdttRjLyFqghPxIvZnUn8HZYoioSrEqgcaGSjezEL9hVU/qt7wX
cbOVzibvkU939VysCSDAXzsReVkDftmm1lmf++xM5mHZaN7vEFvVITPrVQUkhd0NRr2n+NWYP5Gm
6CtMVHsTOHOlJkY1vA795MBNvXXAePA1s80nuoXBGLh14hEA9IK2ORouEFPTjLlETP3hCbCM1Gz2
EhX1coo0BBBuby+JIHcnFFUPSTrvCh7MKokbaoh7XDZejavFpdhgjpAoGYG56Cv0ARbSzskhb6uj
76WuPn0A2vLoj+q/9IEDCw9PyJopX5ztkzSsbd/WLLqRQFBfFZF57LfqjyJpDm7B0USYtncXpLQV
pOk3ORMPsTwUExVH7LBJHOcpd3wsZ2nGDT/Ljl7lZOu4QE2eD+lZ8WpBLLhXrVuBozbV8JokxslH
ML8Au+F8N/P4kVBQuKiajo+ihtqLt7ex0rLwLgpxbbh1e2japCT5W41rz6JDrfsrU+lWq1I9Kem9
B/BV1QdybPSBJ1y669r65Y22jDipJLP1ICt9o+aDTe2icynEU4qYhDttpz/UxrD605tV/enNokOB
Tqg/vVl/erP+9Gb96c36F/RmmQOdjI3BrqXmgawaeZJIhKiXMis+ZJ7fdxyS6bshhy3671qCIOmI
m9kFRg+VtpFl/tF5nIgFhs+Qo756dBOafCgTyWja3yYKFxIzz3SJfYOZW2PppTvbZYRuCr5oMTjr
EdGVps2/vgEJVjT6TwD0LipmPa5dL/UALJvdlQsLUjEEdKiZ7J0B4PtPxRdk/f9jxRcrk7MqbV46
dfcaR+mHNybH3u3OFxuvo3qgjdvvtIbFGaeVW2J15nlTa9PvYeacZZbnOhbLLOFJcJzim20EZ9UQ
ZpJ09DOPMknKjEZrZ+jyoJ6bPWHuK53iBv4lQ12d0KkcRU2dRJ99B4n/8099YmJSti7TvlC1wj73
v1KvWBWkv6NRYXeOnEs1T9+jgTy19S92pj27B0TTx8n0L2kJk8RU9QQdxBoacZKf3VOIvY49Riva
hq7Yc5tpF9PIT7WZHCMoMKTh+SIVWx8/nieDSxKGt7orPqIhuy+dDu2ZPIfackrSe29i5STj8gMP
zS4X9D7R+sgv6P0fH7VYa16Bob5LaldxugLdMtfykg8p+MMpTkGwHdQCVO+cS4l+XdWnXwSrCeu9
qCTQIv9CxytfTNHjzIz2Pk3ZiJpf44QiT5dneDU0Yjp0RuN3CPRXG5Nc1CT7UCDZt/uzhChD/yUP
npHQe1psBHsq9eclQwZUAjFK1XjpVLCDqF97+rM5g7uHyHw2h/5VBMmHo03rqTW36OX5Oap3kfqb
qKpZOEKcjbl7HbrinpYZKtB4nzWsiQr8QCK5RUP7Kmve+Boa1a6jgk1Hf6ccSON8kFzp4jw/GR7P
/fxGDITD4cwoje8j5slwMjGhM2ZrUwp3KTr41vvkGDA8CQrnYpntaxZRfToVp4zWRRytrAjUO392
t10tnuue8UOc3CgKuwl5SGexrEu+op4yVrXCfd7yozZLZ2czKGOpddMtBOt2cyNAcWwD7VmPHyWj
Jvyyr2HgXbo5/+tTVGrtvaRjpgz9SxWxXEu731EBXDyo4UNBlaHQLlNBXjG7jGWlHlIsCDAbEqwP
0+XsZtOmq9jj5dBixKWRrpPFMOr6vfHLdFtBluHKqNc9rNkMc8bbmO0ZFNoMjdaPaJG0dBdAqTkK
V4sVuOZO2l2n3wJTvzqKbHNA3GbFujmKeiPUAVEJCIfsn3obyTMQhFynWLmqzT/mRMtWtNLeWlk9
lYqrcxRhF4HauYq54zGSeaPi8ByBWp7yApDZcZEpVq8A2huA9wLy6HQgwpEqrs/hZSnOT1fEn6PY
v0pRgNhYLhFLE3qcz1oKVat+7BRvjQzk3w1FEuK7uM6ghbynKN1WtGEFdmgBh1VgiAhsWGMoMtEG
URxAFQuQxTJjDO9nyJit+WFO06tQdGM3gYOSGKKkFVEhm1M0wrCQ9kwzgKIje8VJjrO5NJjXUXJT
ko5IYPCrblnF3nuV824CtiyALpP4lUCUs6oVjYkY4uDZdIWM5AlKZ1+BbeLwOnpgnKHiOXNFdtYg
nil29Q2rhM8G+LMBAk09lge249m7UHgP2CCorEqvuiJHMzm9sDWWrC15Qu1uOYjpaIaHLJpp2uk3
cU5x0ShfHJBUMdoY8oBUO+GsbGO+ZYzg2xFpzaB41hiwVbaMcvQ2gJZj9iOBX3Ug2L5mxta5t6L3
V5qiZH1w2ckcjqFEaBGhDVQ8rQdYmyrC1g8NOns7dGWwt0HivsTFtnTQXPDRVBqLFFS3cfYN4K4l
GfRp5rsJ0FsC9nYAvl5WPNSutlQ5+woAuEjsHW8Ahu2sFoRihHEaH3L+IrtpOrJIKqAvrYKKVVdX
rTBjShVahR0PFAhlcMjmZP3ifAgShr2p+9NCK2OVYKyLfWI1K5S5gWmunQJR6dmCdNYikOewJ/YT
T425xF2UaOwMmN51dXkfeP60CKLoi4HhgwlHTSPkcjCZGvnqzGSB6BWsNoCu1dxM8l8lRHYBmT0r
RJtwBBmNwcJfZJ8lFHfKYCbQjdfiL7y7xR2iK+SbvpmjCwNui+Riw4TTsPc6KUjchRav4hc7oKLC
0i8JLLkPUz5VY0QNT3IK6BFdlO48rCeDPEDiA6NXCkv3png6VJDqI6vGOhV82XxDUIu6HNw2kO1R
Nhnr1o7c5RCyRhCZnmzrLAVV7thWMUjlPNeWX0J7pORMIv6ZMGP6zkQq6VMM11YB9uFzpHD71qfm
zmVe6SsUXwfJh8yvIPSlH34YCtnPFLxvQPEHY9ERKAHsDyH8Z0j/OfbsdZuRQMHFtaKySSopAAIp
QhBKFODNKEuQfLBdxCKgnx2lFHCUXGDKgcBDb4dEP+SdRumBEhE4tImuRr6FEUfBrGQFpdIWDEpg
MCmVQYjTIFJyAw5QaA5ETYEKe+I6WnZDPyx7pUSop1EuaG3v9lSsP+pBOW4cpVDIcCmMSqowdAz7
px6zsR5Hpxpjwh0hno1SuwS29xr7aKTqOET/o8mdKWhZpvD+2sTDuVNKB/JNS6o1bATR0rGPNVck
FwPEMPJ26TvtvcUNIZQjoto508fYAc3mGCRiTBI4VvEBBdZhCHj3MKHOVg3eCdBlolDZGtXCO6gl
dZ5qvZrpj1pO/R7mim60fkU9Z3tpTS8ubgtulMqz5SvlhaPkFzMWjF7pMCYlxqB0E0uGadQPHtaM
1GcCS8kkFVVKqeFS7othgzUvdaAEj2LCfZmdv7dKxhF13bM6HuWMeC3jrsXZYVrdrsDhgTrrOCmp
R6j0HiGej5kLboT3I1ECEDoRyCwM+aOh5CCRskuz1OkGTBdG5mcHnHjHGaOIVGYRpRhBGsE0EOvI
nF6lCZ1GnOSpxEri0UF1N0NLG0pYUih1yehBYbUpm26lNRn4P4nP2B8jxhOT3rmtiwOlHsDZMJtY
yHqxgA5cvZQwZRqLu1kpVDryYGHDm1DJVYBzKGvBt0JB+IOpBCwxJpZZKVk0P9ZRmavh8kTPFbeh
ZV56P2VK81rtjSv2ChdPSV4MpXvBodMzxCX6FhExqDk8eJkXb0e893yi/wd7Z7JcN5Jt2V8pqznC
HI0DjkFNbt+xuaREUZzAKFFCDzj65utrQRHvPYmRGbJXNSurQYalLEIkLi7gfvycvdfu5Y7oP3I9
Coze7kwTug7jPUjMVZlMa+HW5kEP06vkW5oE4GlUGp8NG6jTD6Hp/1cyf5j0t//1P/8tSBBRhkJR
++9Bgrs6JrPSePpGJEj8+j/2y59+VTX/+RP+UjXbf/jCZynzTMd1BQri/1A1m9YftrnImn2WP0oE
C53vT6pmKTxTwRNEZ6scUIT/QRWUfzClJSBRmCilfUfa/1eqZssCJaiEsKSrhKUs8auW2Bdt7xAE
i/EcaeJyOmgdqkDgWbEI9zW0/mw+cu086bCvXfAPKeKJbtj+dAP/hah5kXbrn9CGYrkMx1YC9Sg8
TM+BovizpNmwUSoFAZdB4pa9jRss9QVpgxtp1CRm9sQo5UYNmBjT3Ni364HxVC7ik7amvTeEV4D/
+8E1dg49kK7N2A7qY0ZB7Gjn5IzJIXKWvNJxb6ftoUg/VZFcM4n+lIzVq1uzs6KxZCDHOBzFr2uu
nQJ+iviTufknbfJffEbk5v/iM/J1WkIox7bcd59RkvwzBz4butbR1oZTOraQ80gJ6FBposZF3PaM
emp0nqbuSIKhajURqZSf6uMYWJsumKCMW4y7w99Iypdf/P7mS/RnLgp65GzOu2cgbSs7NIPOYCXx
12UUHkFYkCyIOdMTWxSf+Et/83Xbf/uNPNvSE/AxeZjBWv76dTsV1cc49ZxJyng/WM6qq7/5pMrE
+TeRIpDIJILInJvDXUi/KeLTBN9qZ1Hkt09BZW5n+4Je2i/uyYhZJ1b/GNl6ZyQAP8ITGhS2Yqam
s3/IqkvnU7LBx7M9tbYNEMiiv//nj2P+/Qb++nF4W39+ehnaRsJ2+Tit+TajuyNhap1b+uSRwKJQ
F1c9uql0O4N/DkyTnfR+Jk3Ax/TpMh0mvD4RBiCwvyiv//6Je2cU4K3iumC0scZIe/EL/Hpds1OR
aLCcKTByr+qouPGo2qeY2ClJalBT7cgsQhsLF4NzspryDcaC37zZ72G5yzVgwRAOt5dVCzfDr9dg
JTO4zZHjJxpwjljJzOS6rulYqbR+XiQVYqzXHEhPSysrLfU592/s0XlU5eJHBoznN3cZEn6AjRsP
dbXr+U9kue8T1e9UaP7uJTXfQVaX63V4Q20HapgjPf/d9QpCCQgN4i3tfLlLzGgfzNnFRZFFrsYW
Sc6toR5cyNhFvDB9jC35z1PVwznpjr0RPk4cVFOFoMF6m33nmmaEEDXyVDP6LaRBfRftXVLKswCB
o7xMY3dWqoHNB8rGIB6KLLmk7lCZgc6Y+53dtmTEjLQE8xV5Z+G+LAxq+HaXYwdPWRAJNLupOCvq
khaJ4t/H/a6n5uhT72NJAA0FMq0jTnO0/ZpI71teo3agCmW1H1R64KW7pNNMEl5z1xG5ZPfqMQ8o
Kno6yXOwIO0UJUrdVA+1fuyG+0TfJJcpQudDVIIKl2cd0KKV3udleEZwXe/8S+JXu7bVL+S2fIGn
fY7Hlrt4F83WWQ36OdH1XTb2Gz7D124M7uI+/C4jQoCG8dHGAaDs5pga4ULB2UszPqbkSGrwlCu1
Jatt03keRRBRUGQAmxlPwKSLy29eaPxE71bEnx8CtsdfH1qU0IE9S+LSHFKQ/fCzg9pXZtmu6+1H
l9hJh98dBKissQGA9D9FccRZCsVGV33Ts4tuMy9fe1Mf/k+uy6SIwNOE1en9dRW223Z9zcNpB+51
EMj6bqbhzsXtUc63Rp2tS2slP9mIgV1jD0CNnN1dKgxi1fMLaLv0N2/LeyLx8rLAoRaS9iGGKPnj
ZfrJidSEjpcGomUdBxfrtBjhxzmkgxN+lHxDSRMQcdCtAfjaDrgBcox9dBbz+DLBD/U79B7EQvmS
9HlQlkW11YoDH5V7b+LlIBPPiba1OtecQx+R5LGKz9x627zOwv0c+uaZehmZ7FfZIEeNo62w0EeI
YhOV5N4gMh3Sm9/c/7+XKb9+3ncLatN5Laxtdkoid1BJh8xjsAqRqlcT6FxyvkVEYwfpTYywpw97
UglfilgfO7gBcQm88zeX8y+2UW4/y+uyti/76K+Pacdmkg4IfjnXVLsADoHZW7ze9JBIUJEBcRXs
qXVn3xKWtbVsfZvw3C4S/X++jsVv9mv9sNyV/7qMd7u5nBIywpbLWHD3AllVQuJOb3kfHNiu//yr
/vUX8F+/6t1OG/uhP07LJ4TSAZeIzpoNuiH6XUX0o+z920eC682OZfJP9W4BEJRLZqaXj0TOUB3C
PBzmpUiRmNTqOFjXMENAk+zmwl/jg0JjM9yLyNmkR0R8166r7xz3bQKQkna7EZ7JP98FExfY3++5
5wpsjzzvtjDNZQX76c0r/ADN0pBRQPrRqWxN9PBKjPuut6pdEc4JESrRcw7KFKQ+5WhBPPy8mReI
M7jeeucNxT001rV0QZ91i3ao3lrl4B3yGqpJL1GNcf6Ntz7FE5nHLWBDf3rsJ2IUtYEXQFqauDH6
bNuYZdAnpGGUaXbJwzjkActQ4goL5JaR3Vd+/BppLfdzIK+1S0CmlXou24ZHfgLouw15UJ8T67XH
ubYeiVY9B/0ElEw9qCOAT5jLrfFM6NnO4Qx1iNtckDKarokTj9GEEVEupLUj53sjUiekwCMmquqH
23Hom20NJjag40oTNDk1GdrhscjeTE3E8Zx+pCQLNnaRlVsVWPCrzK/RUBGLaFkHOYIVHIg6IpEa
Sperum1HEnsl9HgPiWVtze1HZ3Ce67F4icc1jDtjm9lFQxSxScBN/7UhC9Mfr0HcfQ3tgdDzll7E
SKpGapp0pJo7lx7TLsiMEqmpXxzbmU7UGBj+rpXyW2SQnsh3WBEJW9fVqS7T4jZnMJVlzy2gzx09
5QJ2YwKKB8cV++6c8X2hOzMcffYDz9pI0H5WgpGH9tN4do2HeZkS9iZjn6Iq6FAMiuRcMl7WDYDt
VRszbFoku8ryuhsvStWW2W65hlZTMVvMY54zkCkNNN29ofxl4hN/7DPHuLh5qjfd9CLDibaL7RLT
Hnkrm5jDlfYjqhEfl+Uc03DvhjnfWzxnWRxs3cpvV20PqVfAdNl3emXahEj49cOocn+D8+vao7ne
j+Jr6aiv5C6D5LUHCKlRGW9Tf+mv9VDpDXfnCTyqgVcFRxuGYm64xLLRqFcPdUPWulEbrwkh4h1p
pes88F5LN3c2BlGea1WxZ0AeByk9vfmNKwmFckzMVMw3xr6k0dgkLegiMua9MN2HsbA20aS8k7vQ
B/1z3SLDrkHTHENv/JhlRXsY3YcxK7EF4rDSfiXgwAY+ke3xPsyHC/gbc59l07cgXXp1zPGqfF6H
luyPxJtt9Rw4Z7ODse5KDHLFMTRQDPuQCHc8NsAoZd/dB/QoFXm6qzK3P+TESq29KNSr2Yj9DaHX
0So04C8npftIxA8K8aRYMmSq/WyOZ8tq4303oxaI/UKszSaZNy1Joy7HTmDBN6kFD7wt8k02NVBd
C/laZAsjpzIeF6/q4INbrRAOh5NC2Cw1JpbsoeUDY4ZgZbAqKlLStw6AWu9gD3YnOz/q2QH4jaAu
afDNthhDpNQ7WmPMdm5iY2QNgvm0nRdP2uA60w6HOH17+SZxQu3ycMD2Ghh4JVD4gqXvbYq/NEGZ
UJFiihEoNirQc/pr6brpJhvq5mS59b2JLp5Yz3WUYmdpgSulrv+icCDtkVXed4BRN0HBoToy8D+Z
2f2MF8enVPbCbGNSo7hz/uZXat456qHQAHycOcIRNMgNHdtw7RHN1lXnjrFK5nprQm6qYz7a+Vbm
inmnA86VMNQV54TFqkNUTJI8kdBFXR46Gd7KKt7VFhmzXe19cofYI9iZX1kF56EjhYpvHGWGTr7r
sQc07MZq7VQjxWfiH30Q7SjM+2obVfshWGJEEwLtNF3N80JjclP7MQrKYe2Yxa3UIt+Awe/WviRw
pO2IYbCjzt7H45fBJR6RdOudF7nDygq7EJbwDDEZL5ShauxKgVoQ3s2+gMrtzv5DhJ3gKIYTfdga
hwWyTKvN7lizxN7hCyLo1sSrPbxhz5s2fdGkOD2sb2NbcIMa1O6FexYdJHuJLNTyEDp3HWGandZq
Q8j118TzKF5RiXbrIpRvc6t3Xh2+WD1MqBHSL7rSEhZodmzjgUktau3YZ4iQWNXz2C5TF084fxqB
xvSmspwX/J4dmDB5pMf9mvU9Swxthz2vlEytEPZZrTZJbVobRvmfVT22m7H18/WQVPfu1M43LtnI
CNPzGxeKbO7exANvbWBXxzjRd7ErMJB1lSbO8oqP6JOqXJ8wnvrLaF3FWN5lbsGfJyZWLQGhq6xh
YxqwTe67elP39PeTLHOOWsUkVkgN6T4uFT1hGFs8uBzW9HNsWNcOqevGgR1GhN0xy1J3048TJOuQ
fYZmNoahEAUrc68cz2TqtpTNfrLJO4ZWeZiQ8IhUyAqO5eAUmNaJtuomk3Qw1T7WAjCc4aDmn7Pp
oavMfJvrnmFo5LrrWhFJKl392kn1DSPIVfrBKdLD3rCWVHa+/0qP0951y5aBNt1zZQIys2YQ+mb+
2jme2FUjKYEMB8JW6jVJljQg9Jelwc6kBIERinbXgiKXi4K2TK+RGAX6ITAzBOSWxqkvT31lXYTd
rZuKVlTS0OCuLeYRfjqdMjkzwO3iu773hg0IBl4xK7wkBA0AUsYVmhK8nLG5mEGFCc4qkgNaBXTu
+m2OsV9amdAn25uBFXvcr0KM1MeNBotgfbFn8d1unPTA9JShc0l17Q7TJizFVzdzGo4jgblCcxxs
qfwLhojRJ/FJpUFxjFp09dJ7iw1x08RNucp9ZsK+G6+oJDq0zeZ0XwWvWHedTZHpY1WP+c1IqG3r
9y8JJgXZWniqY0js9th6sBKcmSQ1lo3FEiByovtUmRzHgknPkDofeb04dLlwjwVT5TiEfTfWU7Zh
aMXmGwICGFV99XxmO5IRUkOqX7kM12rqlY0t6aFOJbtrQYe1jWMiCDaSwDwPkYKvCdoaA4h6Q88M
vaoxtReECIfFfTM8Dq08hDOxgLOBsT7Cd5UMC1O5+dx66qvKTRJco89kWO8CicwhsaAzwFQ1go/6
JdLlOdUSX0pNVF/fEeGgi8MQQ5r1hpqfsZi0w3DRtQ2PDe2XNBw1LpsCf5JKB0DXvF6dfm1S3gBC
VB6UMVzdkTFm7wBW8wgh5NFga+r5Yba3TT29a4jG2OQabgI0gIemVwftFU9uGr0xJ9q0Y3zN/RRs
nPMtyNWr1TWQlXkJOovxcDO4E8z4xaXUj4dQfEplQtjdtGNo+dVMhuLqYb1Yx1m9l0rvRT3UF5Gn
29Hr2Lr7Sa6ZqG1rIqDt3Ah3/iD2kXRPSZV80HZ58lOPvKqFmjxTRKCzb/VT01dUX3mMddH3ao4X
i1di6p4Vm+UmJC8iyUA2J73Xr4147yz+X8cmocVXjOzG6mrn+apworvBMc6z3W77JtoOKZN8YOI8
5JdURndhHNwQ0ezvSzzRbHsE1uSZQuvSGF8HJAfaV6txaC8YE+hqlsnFTsX3HEg7TnK1BYHA+2ph
NUxndYN94DBKDgqRXRHu4xX3tR8dmE1+IIovwlpM1NWMFiU0E9RVkrw+oXmZp3DoV/A1PnQhLIx6
fKZIPA7jtxgi4Hoy2nurReHvBsgRu87Y9HH4whLfbgycHZNYPJNOdTPjvXJdlDJzhs0p8MkHpvO+
ZeRL+G54tEhesLP2bhDha5fyupsOZWLi4ZGMXSxA8tYe/bveM+8cvtfVjE9/GVNHw3U0ilvSCHLk
AfM3s3HdTaJJvrYrTDvyZFiC//kfw7a66BxX1Jw6EI7JRsKtQfS6sYTSyWsce19sxVcQor/kwlZq
Vh+nuPlELt3jbFi3k27XXuucnZwAx5wQmVI031unCNY6r547VBJVdrWF3sdGfJEmRMAkY2pPrUav
vjt3jalX6XQpPFQAUY4grQs4r7GJKZfGFZ5AkAU9caYGSMSNX/dqRcrnuarreC9MeS36CdKFOREc
bjzklXnTLePKGZyj1O66yEdvC77iBJP5ZSjCB+1Ur7nX7yLOkTAo2Dn0RGpuRJJGS5ATfcpxcdWN
DfUCHdIasKWXd3Bfss81i5hoWr6U3Lg0hvHBns4tZ5jFA5iwGTqf06E7mnNAP3XeRGO09XHgqfFO
JcauDHlh5nljkJLWpdMeg/79ODlY+IddHBmXLETVhQ1ozJu7FDGqvzx5+SWlQyz8CRO9cTE+mA3i
VFM9OVm4mhfBQUL6arKsL9Ez/tCD4PfqlrbrAMEEDa1Z37EU3jqE/Q4BFE0Ow2bUHvs4gtMQAHWM
T8miXkFnQ9opSNQ7zV5qNsalnGCw+whu+m5bZ97HjjAiJ4/2Y90elXMFfbTp8/ygmvyI192TyIaa
teNsvMQ9WYwwFo9zZdv7ZK63Qxg9WI7YlKixdGUfChWfFua0SvlriIZE12K+JZYzm/Yx3IMA/GZJ
Iay6c258humgxtupvQenusoWwI8wHipDriN4rVIy1ad/OwAnqNxhOwrvo+1OexneCI1aKUf/5YR7
s5JALJyb5Qq4scqsd2X1hMyCrIfsMCbQTcDCdLg1i4NJnolttsDnw102li9RFp9Uhqs1NC60AJD/
RPuSS1tu5tLuB/e5741+K+3lHMsJnsZw1x5nWgq5JkdLRlcACvjbkKOMNLvD8EEE6F1KAhhnbCnp
iS7hnozR22o0HuLG3dbll0QA7WiNSyAinNt8rl7gFiuIPKprdB72DcZmFmTn1Ifins0txv6/ChoE
LGVzZ3rZZZlJzdF0iwhgtbAzmEbt6iq66SQ3rpMHXxUXQ0Wn5atL+wnPbnMc4xLsJ48iYcXLnxeN
durMt0ETnYR8gcqQldZN7ODcG7zHUcRXq4vAGZQo7rAexRVya7Fzxzerq7fxTGA1tXjY1yzvBHvG
obsFZnBD9OtT6lqc9w0yN2mCec0+bU3OEi91/ZYw3Cq7c0NqaekvXrq1ToE6tIy8AvDh5otDaKUp
HkjW3ozOt7J7EBSQS8d9DmwaXO3G7u/mCGXpjSDNPiBqi7AHMETXgrZIGmzB2yJpDXct248hLAAn
FYFCEiEIaz+nJ9kgMm1TmjTcoJyJKsbU0LNxYhWX5b+LFgbwuO5Dn3AuojwCfiS8GBMkTxfLjasF
qh6WOFSBJha/npqfzFnGoqQYRMN9YRdUVM0xsfTDrP270PU2XQmtotfPCv1hZUJqrYobWk97CQ1o
hlkQuuFnRO/rUH6NF40I64nAhMwvcW/KCCNaQgcap5spWvSRAVshGSlzcfXnGm3WW7EcO7pTNwQ7
bW7sz3GdPZkzhFtmibprLn0XPor8Mc8rYzNVhBvVLR62AlR6UDw21JgEEx1s52l033wHGL7RbSbb
PaYV5NuOs1sY2p9H4uh7LV2EtsY2aIg4WAZxrFAgfPZ2I2+9VS8q4ln2HOQ2TnuphvBgqeilV8Sr
DvoWuRlfYV3eeS3tPZtEZDSEXGCADhODu3FojGfbMo4wF3iFKC6DxoEdQ7IElR6WPBR4/LKs/yDy
nLCB+dwN7tHX/dptfb52uAdu150NQf5ddYx4lY2AAEDdVh+HDNCuSEjsQUZKH8xMSD3rDHTRtHvS
+mT7zLHcLjuNhH7MRng0hvm2C2NkvMO28qxLDrfJJlzNiTokftC1TLJsVgBxNlVs78wwe4uL8eMo
5AXCyT5dIFGzqh/CMeSMwu3KfEI1GsTZibkjsnUzkCbT0t2q/GY/IVHSc3GayDOFy3RqAcAUdC0p
aQ5FM95gOSbiTe6jNrvE/UTq++TeeiNg/yYqLFrn7IAVw0oF7XgVJ9YVy/u0zjrnzmgorYMxQUFp
HYYGrrNiUhWARwltiseolg/mkndHvEm2DkP0eFHm+neIhopEAwVwGRb1JbVp5x3jnEWlT1EChTvK
oJ5xYh1Vj7nHrc2Im2K2BrWnmuKAo/f3nE7RpL2dn+XbhjlY219NPbG4jKikrfw7BCdb3dUzKVnT
PoxgO0Qeo12/8T5Ubndj1rwRTXEvS4+VqQP/FbzygGwXV3svGHNWPvsea7ORMn0z7+LcvmhHP1cD
DaIVcUraOBdOeFaZrlZK6PvAR/MNAPnCdoAFPCXmdci6m8Inc7pwriUm96EdUYtCOEqc4IRqOKKE
aZ5a67GpUafOfg3LBmbyclleyY+1yRek42Nf0RzfhIPAU2pkPCQUFmQw3ZcgwM3Ke6ic9DJkyUtl
cnlFd5s1l7K0r1UojzHxwpDAje2gUGhDgkvBcNCh/5ZL+lae/NK7E6Pd1Hxwhvg2KdnJq9a9U8x9
L5nOdwEhgX8O7v5bWqqbfxem+gvy8f+xVFYf+YEtmOL8eznVY/w1fieg+s+/9ZeESv7hyh8aKmYx
jkQz8p8SKvMP30IgBTLSFggNFp3UXxIqW/3BVMD5S1qFDIK/9JeEypbwJPlRyvak5ThMV/5bEqp3
w2KLxiC6JUTzljTRMJnvZlI6lHmQoRkDcUbmVGaz40zX3qYhWiT5axTU6S5uifeC3re1RofhSzjh
w0lomAIhXeeTAn00xw/s/kXjjdufbub9nzOrX7iV78Qpy+VxVb5wUYBAx7Lf0SJtoxyRQvE7ekkc
WGQhncQIklfpR3LA77UGHNEQW85aRmTfnKNxZ951HyaNpMHGsTpmV1SwtRq7ZIbrlWIVGPAgfnOV
72aIXKVUHtYzf9G2mVIsn+KnedaQG0PLeKllNYntdTE78iawkNiO431qqSO4egBQBSXrpL9kg96B
mB9w2huIttyctgGy4NiKpq3u3Wb/z9dmv5u1Ldfmu6ZHKJnlCeWa78aswkOE6QTMKxyBSNSO0GYl
RuFT9xefxmDIUUhhi6ix4e2CTj5o6Ue3uiujY1QIZz2x8c+9JhaPmqaO1a6PWrkeh7I6O12NvHby
2JGL+GghZz+m7IJ7ozCOpIet3Init/Orx9FKH1RiM9IBXfCbYaLz91uPZsZSi0ZRWYsC79db31ee
9AI/q+n6DPJs1/ZL6ZSIOwpzm4YFozxZwzoI4nSXTaXFqbjaS58OZx8Mj2MbY6DqQjS7bNppv6hz
K+eD2fXlakrgAEIBqn2AiAO0ycoZYeqQMr9C3FvuOXhC1OD73uPBwVVQUZ6HMfaKdH5tC/cYJK69
jVQXX4wGJ4Aqdl2eklkkwUrMbkXz1tTE33ruh+JqyOxYhLSMc05+gAC63W+egWWG/dNAmGcAtQVj
X2liEJHWsgT9/HxWUe+PXovaxNLuvsnrZ5JH0esEN02rNrN66zXHLUNckymCDMk40CIwqQhd0HsT
kyZkLwyOSH0iAomtKNzZKTagYm76tdIk9ZQT2oFEMYczr1FA/A/q4JFoOv5rB7XbzF8dYzwxb4BU
j8BH1O/ev7+vEkhKPRPxk2BtRI356+dzJ1+OlenBrsLd0ZrZFwmXZIkNWjhGo8clpjrguxmX0KCa
f6StscHyZK6o9PWSu7gPG4/uSfPsefS0UFD+5htY3rJ338Cy/JvIXjxlIjf59QrJMFSuPSIGCUr1
SdfFQ1NVr8QAv2C2K+Ue0wf5mmW+6nMu3mQGB0wsXptj+sUP3L3r21edxv7aw1ICtXeLUGQ7FoS4
NyVInzQD5rYbpPqA1fYi0+YKjO2UQF9ZLcXRbPEFKMO91Yr68J8/2A9t67sP5gjXtVlgJKuLWhRp
Py19cF/gylYsKstvqkf/A76dhIE7Zs8FKdobmEHDj7NjX2N4XdpObn/EZUHbvS5fToeQcu31nCqI
GF21Gogu3bk4c28tlSAruyf9y06CS5BC35XiqmzGhQyIstLZGy9zWL8g3rsWRYqA0lVLbzw5jOV4
NBy0DfDyyK/CThMvJX1t86ssZ+BGBTecjb6YU/mA07ReeYn6GtnR+Z9vjfv3lddHNO1YNj0O17J+
MJl/ujUjTmNrruRM1U9eSUP3xA28D0O2xE25GAGj8CCte7xm1x/3yoy4YXnJF9wl6dl/qcPhkzkP
tF6d26A0rpktjg3Thzi0dyH8nTyOv1ext5ZG8ui6nMmoyFdmPIFEi3N8UuVHr3vj+bjUqln7if4W
COvaMlPJ5/K5sXgUFuehdCI4KsYa+wPbOu6MEQfJAufS2LOBja713J1D13jtMv+DkO2piaujxQAA
3YR1tRUk06SyCdbj5/140LRBp3AKvv7zzXyvUl2WMMf0fGQjwifd3nq3hJF2kvSt3QKIFP7HElOJ
qNSHVBu3dk2c+rh8fBl/QXCN8PfHqf7lx4vexpTeeHq+Vzb9cDeJvqfCw3CafP/n6/uxxLx/D6Rr
mhJVvGmSdvLre1DJxpvMnvcgqAAb+t6tPbfPaV6vRhGcaaw8j26wNWT8ffE1RwmXecPnjNdGUFya
g20W35YYt6lPv4u6emZS8r1AKzYuXN4pDa+i7mglIOVzHlEPCIv6CyjOl3yZn+TOE8AgqDPGgzXz
pM0tpyajtm8NYoKtwjk1TvTFDPByJQVzxJqWaqmi74PKiSa30N4YNugv1giT1TON4X9Pur4Hjcdh
cnmJf3y3jVdd5mxgpkfyXuKwtPTKO6I3v/pYUic3/aJH89pp90q08Xqq5l2WiPtcytuUD4+ytvjN
ysM9fb/3WyhyXdNHI2ObkjrxnYxobqR2rATuWzuDDGrxvnlhi4PuKfDQu2gLTYRF+ETvkz6eGYQa
OWG1cyeedtKPUOF0IMapxjxREYXs6p1tVZdRRSngKNI2qRjvxkELuHym2OgiQJuNG9Fl7V3h0sTn
EtsnU4X52hjDZOvPzmWiz8he3z1Tyn4gl3zbRNbKTEW0pVCdtukUom5ry3YN1jwjbhfppc5Wgxk9
ML+Q56pHrWFRsDYYplRtnYQ2ML+nprMaFCHCydhfPFhiq6Ft4j1wqq8dtwVDElMVBotbg8HH1mvH
HdPcaxwEr40X6V1im7c2PjSGSCT4+ZTNxPggCYp9AEx0tOrcfCLIliYZo5qZY/SokDX15SbFuiYq
f2ScOzEaEQlFi33rZgUjQdVQF7RDufEQBZy6xr+hWvQPU38DtS8/ZINv7oq+P7sQtsGmZRQbOV0n
bV6ssuScLOYn2Tlbs4dx2WFP21MeYid6s7sWyY7gPFKk8Ye2gTY23XZVVK77LiGpsYrfAj0a+CD0
fihsb52ZQQrU6VO5HD5gmj2g92ScvjygadWpTZvMT+RDMtHBXqUtbxPaKS0W4hWTuOE0HvPfOHKW
R0NkT2lODvzowUT070TPoLBUcb8Px+ZQUijbBrchHCa1+UG5LXS8GXPm/1C2ojUaqG3EkWntdN4t
6iN0AGoxjtGO/fH8iaX9E3pqZT+7xtRtSxqwh0q3YhMT/EkkN33ErNnM/rHIKQwtdZmhYS1T1G41
zlTaU/Iyx/4xYvrHTKsft1H4FjdE4YZGtDMqDmxpt0nSKIfJaclzAUAj7hHHTTik+cJpV2X2cWCj
YhqtnnyfVFf01ldMJ8/JKEk3hvVIF9iDgCvHbH1LAe90ZwiHJd0zw+ExivaeGSzTOc1TBrneYvxN
LF5+GPvbBFvICXXXqtLWk9GzbZVZqzcuJG3MZmxJVsBvH1J919Yu/0/iwnVjnwDMxNkD+7if8qpa
lXVsAj5OSF1GK9/zbv54Gkcn++aXcjPFRMsTyoxQl/OdY45r1NaoyHxkK1oxeQmneJ8M3amuOVY5
i8JA0Ob+8baMTgFzJBLPs8ObyCR5JXSe7vyebWH2ZtC96SZ3aeoUHmTNMpfeZijiOxWiDBu1hzm2
MW98dYxTMGCNCcS6MrynVmhrLYyoX5e+leGCqHukZ/0Rkb591Ghj1hyLVsJJjTUsQufYZ8angCBO
8OkDK1Y2ybNuNkksdtHUOmua/Hdd3xxGjlBVgjOdM2W2JwaOPn6+652h3BZA7Jw4/WIOvjwEXvpq
SNqTcF0JJog+l0bqHEdX7znzfbc7hy4gSqW1awLDTnBIMtTl89bu11Eo/J/28CXQ6nMSWfk27Ej7
smyQvyE5Amgwhm1WBt8ds/qe1r4CyVlnmFqzc61ybKO5h/4LJMCGJnW7oV0/p0glyQi+rWRP8Hjj
7+vwHFQ1hehAZLocoYoWNNwKzYUbCWVcCtXQbeZFeDIcWIrmvWch+6AY8i/B+OrX19Zwokviwj11
imhp0k18gqrMdn3Y9VgTTby2iGv2c9eozWjgqBxFySrMK5r72FiaMLu2A9Iyoc4/LvbHlxvAeVt7
pJbLAvXE2BBfXlV8jVWvd22mjE3bOAjnS/Hm6U4dDY0OYiCiz074Ktp4VVe22PciCTdpNaBKAN2H
Sud7GzFMCGze6mC6B2D63Ce1cWdDXXbq7gm1SFStI4p9+gLo3swcgtvsaCJzkcRETg8410nuh13e
mMZ9JuPHKbOvdt/XZ/YHpFe9AKsrFRPbmYB6PyCZ1zyLVhC6O6p7Q4QaueHHyY02rdvIc1bnt0rQ
mK7ZNYBBAiW14k9ZU+tdmdC7X2Iimq47mb7h0zdvDnGaf7LbxloVbmut20m+EAH7wNSFPcPhIG1Z
ZXUzlFAkcnFAkBSfYwf/c1nydXje/+buzHYkR65s+0Vs0EgjjXz1eYx5yMgXIiIyg/M88+t7WajR
qEroqtCvVwIElJRKd+dgduycvdduT8xbzX0z5D/YEsmUL9BKyZ6fPDtc25mXnZm7jxg+M5/zylmY
2HfDyhqrajcUDNpdGqvb3AB47jr9vmlyZqmWtwsW8aL1sZljX90wkkdnUUga0BM1kYGywEaH1mbL
wsl8Rj2jOM+aQXc08OPtmqB9cwZVb0sAzvsoKbYjWQzbriU7Nx04bhsSYoA3pkCVJcH2FUWzzQCp
GqfmgnplVxYKRLAKXsmvsCEYhrd1LtSmkq2DvlYgMrHbepOHXPY+SPZBUmwafe0bL952STCd4in+
Ak5/zYmtfYmE92pIognz1CjuENBV1K0JARJudEN4AuXzV2jbwdda75mxcu/y2TVPofOA94GYSI6Q
m9qK1omkdR12ybZ3PedUweHg6MX60kbjg5Wj6QzreuTB4N7YhiU3woCT34+Ycyf0Ndj1Guu195q3
ScXLqjXn3wPCV/10A0IgW5FCaLk0WrUXxy0pgkQuECWI8HGpjB9jYPS7sGSshQV+2k4RAlishrgb
u13TM1Jo/fZ342WUvWkEZTooGcTYjCw3XfXqjeWT03vdGckuNHvHHVghCEGpCnooi7yysMbXyOMk
tyB1RBEgeAkne0aVRUv8+9baPKMitMSRIkRswmTPGR7Ai+QuhNoJWaXyMY7o9JnYvGvSbU6lcZxb
VFbgHcwNVJx7J57L+0jCj57xCw6CbbJlTNWBbcEk1DBaXtplx7zynb/aOeZzcsjnKLgxM+4QJ/vu
QCUMsgb25fd3NUjErAz7bQnZPtuppZwMsrum6cmkiN0bFy0t2pZD8oqRKdt5mfGVKXEo5uqmjrCy
iwaR9xTKo5iNB3ZnBfMd0Zc70rykoAr3slt+GGXJM58j5o8D7z3v5+tgeg2kg5bpmGduQ398Vh6V
iCtohX4XSnLKvoKepoLMsx8BcJjeEJSiDU8S6e3TVjnMhrmwyNANh0tZ3BYj2kLVcltFEKJFmhMi
69n8GEqicMZijvedwBKEgFVS7YlHxjhiN8llbNMnQjwriK2k4nxv2qNdki/k56uwZ1M3qMXWqYVo
pvT5eoKnienee0Elug4qLpjTkHed6LlSEp9dB66OEfDIoIa9RPSy8El5oHOr+tb16aBliTFtY0H9
CWvEXiEUpMIvUG2A1J+2aF3YJzrWpDKCJKuGaZd6CHtciiPMCPE5rK5uQn3UxiA1Z3u4b0Gdb4OG
9yPs5p+l1f4KK+EwRgPkSfw8eotlhJskqa/NDK4vfIlNSzNmL8b56vUFoeLTS1+yrSYJcRH2LD+D
9gSNFNkfDCCEaKxaHJpwyc7DXiRUv5zySgIJiOuIxCUsKYxng3UwDd69FHtG2Xn8Gn3tm3pqDrGc
kUnoSBBjcY+V65Fxk+ZiizUYcE5Jq6XJORykTYW/X+vBl6HexXV/mMhYZ+4mNh1PKt+OqGy8+E/f
e9ToX9zO2SFhfio8I7rhbuB/6oLb4Rx10jk49KhWcdlCzXW8vdd59FjmjBMSiu/Kmc/oeOfQp0jV
1RTA1mqdxcl2yNMQG2RbbiwMBNsEvasjUTE4JNmv2DJQ/afxjRnjgeSxrdw2XNeAib1qOVrEVuEm
GJ/cgPd3CBIT4VSgq7QN3tJ5m5SCGJ6mjdborHl+5aiIERm/qhcxtPGt4lFGjhnEm6jnRRjj8GGx
UFZ9d2jbdOYxDO0baWWUJTHmKsJld1jOeOLBBWVL8A4G3z3mKr/5LoGRnEITX5jlf9+HxDpRC7V7
BuQ8D0b6HBmcj0bcO6VHiFLr5v6qn6ILpxe2I9/A8J3yJTO7uy8HJ9qgNOJcyBgyymckXwm/BxXP
thmsq+EMNwsKC8yB1NiWg0+UZvKKSQaVfZ9zuitisc5BOG0Hx+VNTDL6ZNmc7qPoB54HQM9ESwCA
KXYK/1RSFxB/CV5YEymGfthESe54B9m9JnAfDjEtDMQrT5QID8Cog5XJjr/Os8jZxgMSSd+9q/TR
z3GLNzoCMQLxUJ5L4ymGd8+IKBl/2cYBQ1W1gz2BbDfFPGPnVXr4/o9JcHqtrGZhfaQplBcgkw1D
f32y1megABxfAVTAtmi3fVUo3aZPODAv6X6mHCoSm69clVekLMQ8PXM5dyArH6pGJo+9pX6aUfM0
85svbThwHGf3EH0DB7wpaTcvs73vfROHf+ObZA8Ht5MxjcWqnEwSmomGpjjEHUKNc0699mpyPD3k
HmEAogkfeAzfmiJNfrjKHCEMaq9eSyKFESzqJMvCvg6xy1HP7G7SguMqQSO8JD6n1q6T5sWpE3+P
Vv4xWnz73JcDbLK2XX1/GON8yl9yIA5p0XBnk7i6aRpdY0X5Y1KH+VEiR+VPWOroEbd17v2GD6rU
Gq1E8WPi7GtVwa0wigGCO3T5eS78Gyu2Dj2AhdVI5/2WZOOrQJ2PbE35dMDLnTMt6m5SlNmsRC0T
MyoHrelyUytAWeQ+uSb+lMTur/aA4LYr5noflIiMBi8td1VYWNesQ5D8Pdexx+B5SWL0VK1WcKop
PQfED/i9cQ9yqFhx1YeTkhy8EaK9tDE0syVHw5ozFLQM8aiG7tZWtLexaC9PfCY9TONgtTC9qCrN
rWGo+BAFk4nMmpRq0wz2Iu5ewzFtDpVrwDvPk3OvhvzstUV6xBXzZQNaXmeGpCs1uznlkcKkTQ7B
xuB+PFipefWXAmFcXL31QEsa1JnwXw4Qq0Y0Z2Crxy4OjyItj503kldS1tnLEufJIa3UU090+L6P
KHXc+ljI8aF0y4E0qRFJPeLmg5vHPyppmKRTeN0ORf+XX81XIcLqMOc6DwnszdEoAJVlLXtwnTqw
J0T0LlPcCkYelcdWLcFKET1+yhZE4/5LAYL8xk7tYr0YHn/auSkZRTzwt5Hs0vRb0QLz/0okF08a
9XtZFfDqIs6ceauAA5GutZWdGbHKDB4Gvzdl2zQBwjrdaHxAmDgbFZT+ngM5Trol38l2jnYlfV+B
Mzj7KQrqYZOHnZZGeAwMwsyp8ZlNZnTSTDf095MffVK0BqhcogMeL33O6ZFYW12NvSrmT8mfaYgk
E535G0E/lBdpRGxA96td2OkbpDGsnvC63EqyhlOIZDkW5dEybzRYrQT1f1r86bXgPJKNZbx27do6
1cUCMZ8KkYPAMVVJv+uSMVwT/e7sh4CTi5pPPkFLEezBc9h7T4syQ4KLAIVJFOXx4r9aecDx8ilj
LWTuygHfjeUpyHUpUv9YlqZYAzyi3SdfnHh8htKWysbf5yUir9Qxzd3UUclOvQYk5HayM5wZBZDX
Tkj8GXAUB1XyEIY+OV+mv/Trsk2JICGmYmroxQQTDbpiUVCtArZL32JvLOb2omwFxsj+lA2XNiPy
D5Rfs+294clgeMaSSOH03aAyEkUI0eis6yz/p7mZ9efcjOrJJoVRAgyAWkJT4u9N62hmJebIXfPa
cps9LDqrqLPooK7N2aTMMKHp1/Z8X1iTv2uV8dpHQ3WoneYubcvo0jTzsXNsVOgetqLMmCeC0MEk
UEdQ28/WZ5EP3CsDCD77cLZOFgJs8jx+oBJLtrMgqqJUweY/d+K/zaN/7cRbcDl82AdC6LaG/HPY
KaYpR1vLEaSqFwauQ7ed+nA6lAbjHxugBS0ubJkcfpbiS0R05Wh8xJvSQ49dkiE0ZMXGtMyL6RPB
ODTY4b+/3/9JTfP/mU4GkZtm4vy/VTKaNtSVf81O/Z//y/9ShljTAQnZAmgFxSB/2fi77UgmNf+L
yZlNeCo2YdsXTAD+AhmC+cNkzRaaVaj/p/9RyEj5X0gCYLPAt0Rao/+n/0t0qp4s/eV5MhGe2MwX
oAxZvrSU9YfCIIhrB0Ig2W740e6jyNj2Uvz0C7pqFT2pdCp+F7P4zH4gBvtOmPTXjGyv3jidA79H
yrXs/nLp/o0m5o+X9vv7eDbKe8m/Xezdf39pp85BbeLbqOFRQrqATns7uiHU8kgw1s4ypscxFv/g
kf9z+vavz9RiIy6Gw4344zMhR6ResEiP+aS6aYvkI4kA+jRB9eLi1VrIUw3sKzFv1OA4CyVGsUr3
5gf3pqCs9g0UdT7jL8O4Gz/+89X4N8gT14Y09a1jYkiorL9fjrKFa+DarFx4kw9N3mxdwmsz7G0R
vFF2kLagdhosiDvFHq7tP0yh/h37yfY4m8CJgSCBaOvvH68wGwx1Sl8/HJmu1PH4U8SovJMcC/Ew
JjedjO9rk5q8LbROt1mhiSavqXyh/4Xyh356DHPTJ5zMyIP3KAHnm62iKEBh/8MsgrOw5k8pxFXm
hD745q7tOTJG74FTAc0DP5KLi2MbX41ID57Wjmb/RI34QyD2fethgKEPU0C2eBX//gO9Km0asQit
PSRFQBMuxzo4qM65WEzpa4/5BFQDnFjNvdOIo2L2BkphIg43SO7zPPlYUrelsw2zJ7V+/ueb/+9e
TfQe6A6U1CI5PSD8y4Q9UplXA+MlPqXEB9AIdYyy5ENfi3/4nD8ENP+6CMKnaHIhhTg6LPqvH9Qu
gyMHhGpIuuVV066Unx1mneAWpt2ejtNGNurGyW4lg4XCIL8k6y5DGVywIb7U04lYkoRIExqXHCxc
Fye4rA+qwtigXMEF9KzrN0IkND8lQxXuxnM34F2etLwVu4w655waJF7W1l02qco+CwIwHT9dY5/e
cAX6Ve1km5bIk3XQqmMZJlg5cT+nqbwMphbiWBx28SK+mV781g3HqgMcaaD8shaewf98uSx93f9c
MlFk/e/l+mPJTHBLu9XMcuHNxlPXiVetkLYtcYln7tMQidfuUhrkPQP48SxjS3N7nYU2TZm4YEBK
AZpkm5lAYmK9iJYT4sRhyT/OIn+R9Q8hpwfc+BsvE+v//MW/F4s/vrh0pWSRFy4FBNrKv91nL0js
OZAUWgTiAEjqy1Xm0iBsKBaXHE1L6d7ROaNYkJ9kDkZzXK8ni0O6E3HwMJoD/v50gz+lhUSNMaH7
ciIaeu2VvmeLPgyYaUBPY2C8aY/z1qrUNSSrZ7Kgtjl3gVdvLLc4QMF95myceME6rs1dWbk3Rmid
+kqQpCmgdtLJBBQb9Tn8TOTZfnifi+BA/tuDspKPLmBIK+3T1NfwLYxbWUcfFlgK3FPRrcv5rYiN
B8kMNR/mRyIgH7IqvRdtx2E8WHs+3Rc8Oqepyqhi1VNG6h3W43NcW4+TKN+lpIcv2/Yfrrzzb5YZ
vX7yL8fxOOv+8cgYfe+GQKO8VbygnQ8mPHON/DlwpLvraL3h13/lFYseTDPsYcQn+2jIpwtzIKrm
Mv/hzv17ZZoC4puxniDfpp13m2bBc2sTEDoaYChT+2FqcTI61ZN0aO6NofU5FtjGiCmtiZrFypvk
y2fg5b+7xQHlZY8KQucxdVS6M03ZrqN7XxD4NN+GRh5u6pTmC6YQL7N/S/KJRhrQjiLKemDXb4wD
wqTNNMqTdooEWbiT2N6bVuKOnvx/uHrij4UQzAs7D7WAL2zHVdafMlmwfW5Pu0+tnCQ/WGH1u3Tn
z1oWDGq6I2KRfchYC0HJdvD9Q4Og3mAyxpN+jMBaMar4h/XS1uvhX96jf30fHkY0eZaD5O2Phdkp
x9mZvNhbSaRpABBOvZ4QsBjRiHe7g+jGtckN8vL4tLQvUfJbJD2URmtTkSBsOG8ojfeeR/KleCEO
l5Al6XCqo2Mh6BsExjlCDtNjp6yiZlcP/rpL+SOYZctSXgyr3DVZ+g9VF3JoXeT8+aPoj/mWMFFM
W47+0X/ZbcRSZxDQeCi8nvRBL7y69vwkpuYkhuB2od8rJ+fLaVh9LXDhgRt5K8cj+Xdy151pn5Mp
12nxQOkn/JaTvw/IbdKLYlgOEYqD4Y6bA5WiFbtRhEdf5JskSe7DCAmdgxkWS5q2O8VBtolAB6Q+
DJRywZrojZs2HdEyVPZ57Lp9qqxrJRVzTBurR2+FL9Ni7ui/7GffhQmEOcNJqn4z2PTlnfpBFFxp
vzBuyNu8GaPihZn3vZ+HxHekmGRH9gciMA95L9bYQDcqd28813hOm/zII3QyeL7DRSJ8eijb96BT
HVQBRve0rx1/NyfIrUImTfGMkKajBdpacsf5fBXaZNqGSw9XjjP3t06r7+75fBr+8SqST5jNsMBj
BcKJVA+HOTR3Vqa9nNd56DH0Y66fIloUyfIK5nddATs3Ma5Br02UTcOg3yxGdiCf7SBt81G5ME/q
YlsSzIl0DlwjfwGkjHUs1OOA1rDNy/PoZhuvyjfOXLwkbL5Ja+1S0Iau02EGq7ZJ+DtEA6/xebZV
PlYZsBdDvpVI5x1CGuhGPLsJdrReXjo+N3E81ooeB/t4oH7E22mdZfhiITHNY8KtwwI4efJRMs3t
e3+dmVxhbmSy7FwbxUGIY5Me5Jiot85ftq0SPzVushybHX04xquSrf8Wmech6BmA1Vt/jFA+Nmj1
nFPARKEeU1SWzvnbZmf6D0mkjtCE7hms2f1ve1JP5ZK/dOSUT604QNHchHl5ylGxKA9bmQi3hpmv
Q5r6LecdlRc46TlYS5yQPlqlvdl+GKlL/2pSv1xFnIqIeQ4sQl4wfw3yxrV6eowBPWyKD+xntBQC
8whVO6EPyRPF8M7PZx2dwJ079j3PIpdmTrto9RB7/g30gUPRJGckrTsku0DUm/ZZ9HHLYn2fgPNB
urlQV+YrxJTrGISga/5q5PzKjI6jEI7CckfrfVvWzOpxpM8TwErTOE2gilBCbHGxXhx8f2MRwMTB
YQpd38OnlvPAFmg1eVn3o/qqFK9CDBQgJfcU8HvPNLS02Oxv89I8a1wrLyjmdsQryp5+jpr0ZjIu
GDL7PJnRXtJS0PEliTu/yrw7jq65zeqFscomiTJoArVzqiVWtw5NSM4sMO629che65ZPEnEBZP51
65S7yGuPmfDwgeM1nADRgV4d4PyhUvhoyd9l5A4CcdViP1/4eHsM9xYdjcIxGUqEdArrE5Io4kvb
XwEOrq6bl600ja/cJolO+tZnn4cB/bvc25VX7NWI6gEP7NM0qU/8VpldjASqSMZxRhIUW9Hasodb
lb6U6cWY3mnuBcgFUQTj/LsNRrreuNdN9zbK9i2iNxIVGMh4uOxorZl4vfWqLTgzdlj3SIEgFyTc
o+nbsRbQ431pq3Jnw3xz7OAl4+6QCA3MZstCtlMpOnYzP9s+UbuY++DUbEURbw1sc0WVgXCq4duR
G8FokHBPxMKJTanZdUc/zq5+L3ZZjgog0l+inY1tpEJGSsynLG+ij2/ejbQ22wnN7HiruHzIidGz
YxAFztczqSyhPE7JOyyVp4gw1LVFUHWNizo0qCm49HGAmpYU7sL0nvxWkoHpPc2ei5QLZ1f7vTLx
F4gPK/+Y0wB5vHiJGf3Y5gfwFiaJvvdilTmq+WKbLPwCTnvmYL/3AzqUUeyI8L2tQ3Mrkt/U8SwE
xqGEgUZPE3mbz3jQ51TORqQRtEiq1r6GpA0M+Fu6YkivlEMOZVSdqurnyHzaYE+yc5IgCFYc0p84
/4DLB4cWpywL6liCi/Qr3NjmtlhOCUQcO/Rve4AEuf9cOfY+rWsSg1GssiwyhlkRxXDInOY2tCAp
WTRJw3jjmG+EQp4wQs+IGD8lFK2G5mBDIEaLuipnIVbFCM3pauFsHWcfBQWgNbNnzMbgbbFOvr98
dp44exU5qMH8GOn3H/b7DafyZt16P9AbxX1/tOAg8AxvtAm5UvlmTMxHswlfXQ/skOqQIvCxI0h2
a0bZcEox9GYp0h273uGB2Lk8NGqxn4F2Xlr4S4k/rcJQ8UjTQ6jzQ0dJ34S3YW9uy3E6VLN6sq1q
M4c3oVPemssvLDwRjJQevUDCVHnMi0tV4ivmEFZZZOFQ4ZScXKbws0cjxOo5Qkao8H0A6isZGVDr
rUE0bGNXS9lJncFfTbVyos381TjDL48tdoOQ5EuFJUrbcvhRz/OmqX6kQ3rf04Fm7Agzpw03cfOr
sqZ3xHL03qPhs0H+yhwbYNKcMM9hTmr07DUJj06b/pKzQYu9c+7yoTtogSSAMGz/9O4HItzzNL7v
PGNbSXOXm+qWVOQZYhlONVR7cBdaMtDR2rEQ7vWmyhj+Gijn2UvE61C7x0Kk2z7Kbp2u2CSG+UpQ
184mChbcw26cxQ7N4yYv7XiNZu5sODv8aqfclKd5qV6GwTrbTMB0C8TziTjt2n3v6Nx0jUIDAmC7
Nx13znd0iABcvFX5aJVTvValfVXu8GiOy8+8JkGbpJhNEBB1iv2UZQFu0CELu2usUIsqj+xg6EKh
etY2cWaB+FkB1zD6kxNv7lLvba/RMqINycBoWc1PqgRIXBXjWkvwCoVO9e4l1Tk0CSUI5Keo8/tm
zJNNiAYKSoFzNGf7PZk9zZC54bRl4iRWt43Yp6y9qc2zZ6T3UI0us5weGSwfM7z0nRUQcx7dDKfe
sV5b65RkIC/k1p1Z2W2soSn06UXuWkEGDyMtozUOS2896swN5s7HpsdYbnnYdRzM6cfKH5ib22cj
cq5V2O6/+xc5/1w12475VRE9LLVxyFDJh3lGNHF4nDmD680ULni9ktI91PZAI5AUkyE79It1nXoO
9Dz24B4RRGPJRoa8ZMbRE/M5c4aXwWaL9YyDF5l3IY6ozKBaS7FU6ZyuQFjrsbHO2juiu4sD1iE/
mlD8iV1gozIWj/nQ4gUu1DGIqxc5pS91B9wPL9hNPd5bBcepht4l6n4gSR7ZCGNnGZslbPlB6ChB
2p7I+D4HQZVyAGvvnHo6xhonQB81Bl3g3ESDtdNZ1jiKY1wiJ9ZZtbXJyBKpf507lD1Dx12m7zvG
5mtTGVuogh8QrS5zPv+CegCcj4d1mKxD2D+TYbEd2+7Jtp+LBSQjK0NonVMb31ERecc+Sj6qHiLZ
PnmUWdysCp9h5fDIfBVcALZ/I8jvVc0ticXOhoE2gQToJ3dPysRWQxMGm+FS5d2WQm4k/da1sPr7
KlsbKZA3p9uXBvtp0ZFLldXzD0HVwHBcl3SAZS3jadBSvNTYx1GN26N8AhQFGBCHn1xgXtQkothX
2rmbdGr2PS2/0uIcK4oNQbqDxdmhLVgBnBcAyKh6CToJk+Xa+L+8oT02iXvUTV8n7vYqYXOnQ1gS
dE+4hHVVQ7UWldriHt8OAB4X07gt5vStK5afTYpHq0rzjzwFhtR4xOEOw7we4uK3Xra7NkDmq6bP
zIhvlmQHswHBLrNU3YazcEizk5ufnUpSfA+ndjTEBmvvrqa1NtKQaTwyUiAuooHJP2Kv/inAVN8k
F1d1jOVWrlWvl44fzaarpnuJXs5lkihqDg2ty/HZwAA4bfyxeNFPeyMpFKlgwiS/sVyUajZDwiG3
Cdxh6akZLub0bTPXmfdVab+ifTjmA7CI0jqNOVWMC/s1fVfgjioH2iwoEA0wT7v4whX1VQUZnG4E
ftOvyf6ZqTcVyk+zTb6WSd55SUZUV71Liuwa9Kuys8+mh249YqVsNj6S8Q3Ovt8D8UMrfBpWQ4Xo
G8NP3KXd2hvMc6q4vGn1XIrm4qW+uQZ6Bb8lpW2JuCTtgTik2dZOx/vCLB/o0fWkt6T3sJAqPRIF
/S8I/vB1DDOqtZ23jIN2V9n7ds7Qn0E02zjpRPMao5fKm/jY0h+DKgwTuRhBLU4FCsXAHeIrYHWN
Q85uM8Pt70YCx3HW3plp696hASTMukbxFCzz2dDCJlNm9sFMVPoMLpTDVtY8u6ZJjFTgO495x7Vu
Q5h93/8YdrVx101sKKH3NpraCmJ6R+3L8ahYxyCCG4JidfXta6HQeYg7zm+kzIs9qv3Uiy9CgybQ
wHwVVZhw0mPXbhfnsqQQOZ1CHPlG89mviqfUDsY9mJtoZ/lwN/POP45WvA1Iw2O0iYYom9HdzxW/
dDg3mnyUgkDyTZ12WUWXpS33TQYrFFQSyCSHeQD7Svs1aZqSA1bJA6+0gFkywS05jfVY9/2rD4Zp
iq1VWYSf0oPPhNTuwynUPWfCAr4pDKcFmNOkqU41eKeoqy+qU88cv07tguDAL28Aw7LYEUIQtstv
U5OiZpBR8XgPJGtncjvHlDdUSZu+hnELbejGBzmVgp6yNINq0DSqCSyVpMC3wVT14TGE9bDqNb+K
gCUCC0LrRmm2FVAx5KfttTZAtYWVezGXodMCrZ99H25rJrgru4OVtXBqSTQ9a5r4Rg0Pzg+iP0pM
L9YTuCbaqZq7xQ0WB8lrTxUNlSsAAYsBD86FET+1gLtKVdwJyJAb4cD+CoB7mS2UDU37MktuagQA
rNAkMAkSjP75xQ9gf4l8uHSLDysWzxsQsZ72Ce44uGLS8b/cjFTQsfSuCewxAYNMEpE1MgAhSmtr
iHY7JsG5hFlGgQI+/G4KK9RDkbLXsqEIRKaaDuDOoOn7CLHpY2FB2UiYaLPk8FNoTJrQwDSkLd42
T4sXGVdMCuzlyLk851RSw1or0ujJzznWjwArNYwNbuK6N6vtJDFkCwdx/gK5zXTz5iLMcu/CcxuI
mlpHdkqikcg+DYDrReBuRnRjaj5MGgvXjQDigNmxBWtoXE4XOHCC917T5GSyq6bwXoHbi1Xyq1bF
CyeCgwuFLiAaCNUxYLqMphvGS/wgK5eWjgm+LlU3IzQ7sKLEJAT9fewkD40G3ple/m5oAp5G4bka
ipdpPF4HJ08N46MdhmheNUKvy0yaDOmyjaHreRqzF5j9pa1FQNOmPNc/R2h8BlS+JJK3KJtW+JY5
NCZvfi5ueuWxXL4ZFcxZ4Q28OmD+KMmyPZDVg+k9tkZ5B/BQrJrmPGlA4KxRgYGGBiYaH+i6FxCg
lAYxGiFIbbPzITVusNXgQRl1bCMaRmhDJUT7RPBlA7iDRluuwYVAoTLAmVo8wWlqJxPQdg6kQ1p+
z7NGH/oagiigIYakMQIHQsClQYlQqlHDlXhfO8/LkSYW1woucddFiPNVfm2WGkxTITdxBwEkXO4U
WTZbS8GMs6wJzSWW9Vha13EMfsWQHL0yL4/ilQvzOiuaXb1GPrYa/qg0BjKCBxm7gCGt0uD3I06V
LdBICT1yduQHpRIwt8nUSE+2T3MAwjg11WnwVbGaNIeyo62LsOxgaURl31QIwct7iv9omzaoxjJ4
lpEGW0JgBHHZJbe5hl4G0C9bCwxm2vIutxUVkYCROcLKpGNVWqAzA59ANBW2yDdBWgboXjnicKZs
guUBWIxchZPz0FYfqYZyAl+GOqhBnbP/aA3US0FRvVt1jGfd90HTAPeceahX8yTZjSF/LjZuGX+a
sFQHp/weuv1s/Pbb9r3V0FBb40P7cEG6mKp8a5fmw1LatAY1brSOxsdOA0gbhdCt0lBSXE3HFEdt
xoIHWydetzXXi0CansMJLnj/V+fIKxpdjEgaeposCPgjTPgbmZ04og2H3qM1BV7qvsNI+41OLQhW
GTROVUV9yckUhDV1qjwWo5Xil9gMIdP1VANZW41mrTSkteo6f5P29W0WP8Rm96FqcK4FXNepvx96
MK+RC/A1SqpbdKXHRKNgC/c6E5TYQIhVGhWrNDR2SmroYxD42oU2l+eFP9GcEt7jsIeKJIrueKec
pDP3lcWe1oTFuwltKaA831Uwa9EFXjNKP5NQl11WcwAZku5HokG3BcTbHqHcEeLE0bNqeELQqfps
5gwOJ5eszt1iK6RiaxfcsYbpllB1h4oz6tAD2sWqTOYz7F0TMMOqgsa7QOXtEL+tMynRvaYRYYZG
cbUcszs2upE+RaJDwRejSAsmdqX6I1BViWKsRW3Wo6Ms5ciAwkMbLGaE2jSKASRnBRDTpMj5dePe
zHwkvqNwsIbZMLGVka2sAY9MEA6wXAWq1hpzzzag2bVfnOm5rEZxI92m2PdxislhKo4DI+oXGGhw
QWpTQ0qzdkU8KamN4zeAeSTjjplukLSvoyJJZ9YWXnvw0diHy3PdzRu3rVOqTcqerM3em4Ddw53V
vZU8VELtbKOlNyP2Vp0HFJi3YZX158Gq3haKWybSVeCJNV5eD0sGQSBFe3GTwb5ZnHhY2Zn1ldD7
qdz+2LXG73hojnPvs+Z48oOjH5a4DvdOOdPgGAlQLZWLFWvklc6j5leohgcvIL+Fyul2HqaPdKh+
ZEQg7cwJ+wKcHA3V5XCsMo1M54olHTiJZBleS51JAlicA0DD4Y3hzneUaNJj4c6raQ3PPFgjkUY9
jyCycHG6wR/xLeyzMuFV7CkMxoArUjNuwOPg02ahQxjjINgJ07n1m51ljQM9FDah1so+wzF4GWCC
gHB+1xtrFoQ/KySQ66Ax923GKogvmP4ym9EaVKmzET4QydJ7Xqgh25K2YiriDEFrjdOmG9DVi5ow
nax6TLp43eAnPKP2V9t2p3zcoH7Af+GN7YSIHSMhaYprgN476QwlJ2yahU6S1pfOgzZqWOmh8hj2
G0DHT63PgxKWb8J20zu0I+2DXgaFNH4mswGFF8TqKltz0nLVS+PU1bUxqtukmatDKlAoulk6r63U
vViTjaSRztgu65l/ZHTUmWu/YN0BhMAEqQx5iWdBhy01g5VENoPVgWn3UicH092bwXBMOCnpfJiL
mgPrSDeOqcGA1FIJPgONEINOoUXbpnohEWuARo7FmqfdZOpvXee4bE6Rvzcky8AYlW8B3pgtlc3K
xY3rhyVltfEyiPKz8POTqhUrZLoAI8fqZIf3aAwxaA/ZpZvUua26LSbScUVWCkhZR1hgOYHZZJlA
ANF0Yh9aeEw8v744Oc6EoK7+m73zWI4c2dL0q1zrPcqgHMKsexahI8igDqoNjEkBh3Ro9fTzeVbd
7nt7bKy7N7OaXWUxmUFGAPBzfumfWvLckW2SGCCWi5NMeLOIejQD5wQwmK2bUoyk/zbrxOASkWq+
iEUHFXZaTEr5zI7k2i0Um71xEmQejFX2uqfsmnA/wmcpbQTql+dx1orWEhNzmbXRjS8I2jMdnfMc
zVthTsc65l31FCnDcF9vtNine4zA8Qox99MwZMV20fpux7de/YzATMpSkzb8AskY141kfc2LAbjX
iN+iOPloleltlEA6yl0oyUJ2lvALJ8WtGctDOr01gsW/Q+kLc1hXx25ArIuk9zrMl2s2QIcsSu/O
WODwLH/59GTRXCVBhmNscdHPT0m7wlBcnLEGiU22IxG2f+7IgIl4svDl8q1Qusvb5JZOJ6CyxAa1
dPazl9e7wMSjXEBvk5SMh3owOsJvgFiEl14XSe2tAJVpy8m2pW4UNr35EUNBvVGlEtdu3WM2r61y
RY4IbxTEPnGhNG5CwBt0gSvKc4Zu36Cvkm31ZRn4MEes6MFjGQ0fjCp+EG1Sup8EczYeKPfcyp6Q
aRItyi6w99TVvkf6c8im4Bov+c5M8KS0ZryabBGcrJl4UDTvKZ7IleW3d5HdUxWg4fYmhaQDXZSI
DXfCUFzQ/p2XiB8Sv07MlqI3+1NnEyakXoaW9mVnAmah3qAquLWG2rkeQh2yvqgTCvmL7ckvshWv
SIFV0AabWTjvQYMOJ86oZVow0FCNkK0Ickk3M5TE2u6KZ3/slq0/Op/1wAekgBM9OVh094yQSM+d
Lb6JXK43jjN/YLfjBHMZ9+bKoK6Ei8mPr8eSpSpuik8aAe5Hp+TqTWtY87vCb1zsCONNWnTBcQGH
M9OCMiLWqUQVz+Rq4ahM8FMlYXrFYYWLrpBfwQjybY7ahQ0p0kwR9ELdnJMif/Dz8BDLiO8cLoag
yJWkka1y889CMrNENXmJaaV4soiB25gLfi3r6NuZ92bgXocxLhhVlsG+lcUvq17OEhvgiXMl2BKK
/qyr6KhnAIsP3UNbLh+kRL4SrPc0+sOlqIeb3kPBwUCxghBaHsyUBvj5s2mH9KGkfoFRZFR7F+86
RpTZYaXpBbHo+adjhNbaN1lh3e/Wgu3qoUMXzz2NHqrgOHuMYnqaG4uymiR/kKN9sXB0nMy52mbW
O7VkJc3l0BpjwXCLoTZRCtbJ95+HJqX1ouTdLMiZxepF8JaTLzxoj63oH82abYBoBBqnbPxe6dNA
45VZXys62Prg4rTO1sioMyMOIihm6uMHQjrQL1KhSxysN4RszH17WhSLek0yI9lilBIj7K+rGAEB
CaNd+ajyAQl0Xd5P+KHJOIpfkPBfskpingvf8ezfzq3zwqHzMJfmvC06ZnxnBPzu6CIxCS0zT2aK
q99uGFUnyoHj0rpK0mjnkv02+Ai4kaS4t63jfC8FNuUpNI8O2V8I5c89aKjtEf/QES3su9mHKoZ9
2kWveYT0EfRq7sznLEYX4ORty1Ht3zrmoal+qmK6s+acIwRk1nZu0E19WtnymWRECJvtDjqhU2qP
niLYxFF0R/7ZtaRHDR6Rvl7PZRrCx0n8eLe28NB7LCwQaMvaT+3oE1Yyqs9pG/a0po/mcWj8S1zs
+oU5u655yJccKJvQTHaDn3AJJfE1NnlrF4QLQzuPqCQ7h6k5rop2eAgD473B4LJKwFrS2r90oCMA
N95rUE6o2XrGBm/gBXH8x2Io2S25LHUUkx3xbkVmcjcba6N2DxSjMedLsoP7kCzTudxTW+pU2Rkc
9IGQEio7bodipnVG4QwIJ2KA0BeR/dAyyrst+UjObVXNV03kU8dSPPoJaRhz1p5EZtKgrmkwLA+A
6R1ijmF88LL2CSXIhx0R+GCW7utCJUk64f9RCReZtgpjjbYOczY9/Z4eenM5+EjMUCMEZ7yuh06h
XmwiHt1Lkt1Xc3yHb1Efx5s8VTOADHrF/sbiOOqaiX6vc8LnsBYBJ1tSJsmuz2oUdiazJsilZzvU
Ba7TsvxpO0JmdIRA7SQ7r0OtMfvViWTe99/NAJ0KsLIbDtl/qt75TrmfZfE5ivpsenSmV6V1Ow7p
UwGV0QgRbmsy3ByFDWyWZb8jfPu9GuTEUcVd2sijaMKJ4wgXWBGmR0F3e5cyqHZuepRutcmpkTkK
lRKG5iSHxTvImLu295C7oOGDBK8PhsAkIbV7sQXXew0kJTwotJodFdy0KlP3tPIh8G8JnQ4xi6ln
pbz7sTE/TRG/R6K/EYgGaTsChqGTOVuGe0MmV3keN4BzyCbyJMRuI47KREvG03ibt+qZ1qVm7bo2
gVZmwwZknRzZcVj3Bkmxdr+rO6K0k3l8aEe1swpBiLSdzCvLGI8Ibp6DqCLkp3CsjTLDOxJxycoi
QmKN5clpicxFCH4IErs8GZX7RfPGde32B4vWlJVfWTsfiAClm7qeVJ2uZRohVO37tYO5Y1FCbMlP
yU1+p7qyrM2sujcrLu/K1H4z27Wfqxu9Is4zBN6iBbSewSdh+tNHRHJ4W3hfQd/wL0fXBYPONg/W
HSIryfKM9zm48s0EFs31nkidV+PZXjDrLeX7QGFePVfPXYSaQnrfhDXfNtn0IFABkSqGfR0puL2u
Y6x4TsmmKuS0LfBu9SO1po3p5HtE2ldhjw47goIZ4vlgwZHYAReZ56bLU215YhUJWHImlsUb5NqH
3gyXmk1R+SOJFgaGoNyjOyeo1nZDygNjvmEUYiNDHvI1FXOw6ch5sr74aXt1WNzyZjDyX0uKiCl2
GoKdKMcdCGKkmqXZU8pBwABx3XxtiHfZqMmNbmYTLDLeE4iXEmHc7QC9BAdPFvucvLqAdOuxJLM3
K+Z703LVdm7jn6FJYIdGFW+Mtr3kghSjePqUaD/3imW2ofhlJ0VM2t/kyzVSarWN8+GyXOwcrxPW
CGttzTEcFxl5gcnAWBHoM875VaKVKnPYvNtk84Zz+jrZDfcgxVp1ECORUwQ+FE5DAnytkLF4RL6H
0SbLCZ8oO117CLee1wTQC4uNn8UDTUZtPSjBQMElQcEJUUINMpk44QyJ8dzHfJikJ+W/coI7NkPX
UsBZuixXwD32z2iQsRbI8IZ0dC5wI2oPY/6dhi4au8zcW84XGkJnnTnZ1lNlc86SbD1V+mklFkKa
E/YXWVHZVIy7GEFpM3HfEdj45tuM9VZyq5qeuz7KGroQ0tsYhIMkEsZThqidm1Oyk7FaJcq7ZfEi
J9/JoWgNHNMvRR0WW5T/H6aZUzI1y70EpAZjIAMjtL1TUbv2TuUNqVp1We4a71JkoXXOgyg8qI6I
hguP+0Pf5d6mlUTeWPSxucj3RKfhNSaQfkdI/0D+Jc+cIc5fi57OFocMHrZfDJq2531XrIUVK3cN
hb8asKFuyeN8RLlyrgyNCb2nFt7ceuIz89IFHCylvDh+rYUPUWMVV7U9nibHLba2dlC5HQ59VZT8
uhV8mKyRYBhc+UEHetYOzi6ZaTebExL7xFVQiKvYcW9U0GwSEaWwXsVnSQEPdDJSsiBH0ZMq7tQy
OhPwjhiDJIgpSRFrhfx+erAmqs6JDyZ8xV66dxPisNLpw4NI0po8G5B6eKwLFgRUejt0xNuB5tu1
6br4K0I63AwAQe4cVvrJyBBs0rJt+ndp156MHp//LLN1Xxt/akb/n1m9/ilbef+tbj6K7/Zf9ct/
KnC9JJbd//rnP7Z//jn+VpuP7uOf/qA3q26+77+b+eG77XO+9c8uZv03/7tf/Nv373/lvyiht02y
ev9Bea9f4a/v1L/Cv/3L+aP5lN//6Af761v+3Q+GkJkYT8rlUapz2/+7H8z+g+ptvuAiWSAV2EYI
/XdDGFX1OMg8n75L7H+mw0/wd0OY/QdZKAHpvLaPesZ1gv+JIQzzxX8WAgs75NW5eqixx2P4nywx
hT+3Zkn2+aonA3Envfwt4zJ1wmK6kBOx66q8IMyBs9stw/PiqtdxQEMaI8CtvfQjzxRmGouqMTf8
NSJoiov23EfgFlNhb5nad6NwjX0qm7tSVzqW9EzzrNfq8gqgNhXzcSmccpdpzS/E/nfpLA8kJa27
qaHMKAB3dEv3szTo/hpYclIWXXLuc2Jaa8IffWs71U9jmNLSklLEw1JpBDG0APxlRmDlakwPS1jf
NDI6OW0c0sj8DuoFHKdxjbKE8sjJrBoW4w0UL1ghxWazl+bR74y3pHIf45hOr/zO8Kt6Q+kelKf6
mnPZ3WaIa3EThJu26X5FZvjl2hMcnc/97s7zR5W1pO2idauncyftoxtSBTi0+KiaYLiNWgKQSKl7
wIdM3GTDbLAI0wc7n/DdQvg3Tk9bCnl/x9xY9jCxn1WP2TYiajdCB8EgmJB6MgHKhhUL3tIVu7JA
n2UCDWwNP77qqJs1oTm2oUANiRxRq8CfFiapTR6r92IRWO7Ug0XhZBB24bYoMGBUs3FNeQgKbL+l
DaeOSdUKkocpWt4YG+hXNkekv8qNmKbZ74aazKt0iJ4gc+/mqPtOFGOwagdiH/qUqjMeXWvi6kDb
A7EJ+36iDgM7ijApgMFzOKyfSEOhsrKweiYEy7+ZB1q2FFUns2rfKo/nXVPxQo1r+MdBjtbWz8II
KWhiXQIf9B6poF2R8FMEzwrQ5pCMioQqXy34GEZ1ygy6SlPbv2tDCKk2jagZqN38aYjbYeclxSnv
XOJiFsaIbEluafA2V8voPCA9GI9h15T3yUQ5WvwSxhaZBi7BBt5ABKcr5xd2UP6P7iN9MT6nYX5d
AuK7h2V6jcIWjp6/Zhf0AVRwrSx25U1P6teaGFVkZa58JAP6TN36lSVSEDNke1jqDcpJF3TB7XR0
7QbAm6iq66qu74M6vzpSOZHs+cnoC+siwkssm26ZWV+znbhP+tfUG6+HoHgn3+67d1H1wj3Bm+fx
ecCitZmZTjmFULwzuz3WxKfTu0OammQUakKZcIEgc51yrAgVkxERmivTqSmNHeWn4tSOOlCPoTXE
E7mg/r7uMBAFyiYVyXJe017rM0heP+vOaCKbyq1TUidkkMOSNEBsddD5awWzdmWlECCDmURXMizd
iwrsraua7q17MUpUwSQazcfYG7JH1+1/FpuwnznmCZQQWQIjizpn5LlB52z41JZI9CzEjVPFqzM4
6RG+OkaByaqcVkDCRLkj32zrX53XbDKjPzdd2DwhnHP2dZJfeU2IXsbsthh4DkEfGExNFDSaMUVD
xKNTlR0X+OpRSx3jWLRoNCd39/uTbcwPmaUYZthKCerLjg0t4Ghq1U0Nmyb9mryVKAtPTpfcFujU
4jcTid7Yjf2mzq2XIHIfImLJ11VgrdK+r1ZwEkhHc3Gd+yhmKdOFo9EpqAtIjbeInvS6dhsmTXcY
0+FeFaBWrJfv0lqTitISWXkiyIxl2LyJHNWz92jsarhvJo2eKrq+pPueZ+43K/tuyIntKudDYAwX
T8R8VwTJOTpoeAg4X8+VSLZtsvxQ+XbbO9ZLAckv8fER5Wauic9/95f6kojwteuytUn/lNule7Pw
jqZJ92Otd3CveR3bgqHVC9Jtq/InO7YO3oT6SF3Z9Uy/bQMqGOkoWOKTik0b8tjsG1TN9RpJ2NPi
JBdvGreRTKicQkmUFBTF9NJ8yAQQiS+2InW7dZVUPBcyi9DuTFTnnknYna098RFfXk3VUxZm5qEu
tK0iz06GSm7Yb8OVsXVb+FFs4NbK8Bu1i10SiGLLOyXoE4CJzF0aOBa9Wi6C/Z3durdK8Cww8pMu
hF9VuB6mmFiLYiHtr0f6bO2h8pGDF/VPrdzLWLm70s/4IB29WwO7rEhYX9U2jBsdGidJBAHh9QE/
SnOVR8N3WS0cnAv1qfZ4IPfrOcKK5VckhU2xA1Iu3mf30Y/penFcE/FYxVpV9iFW4LAhAZPQG6bj
dbTgCjYpiPPGcd1P3dU0s69PmCOwAPAe9XxW7HQ9gRpWXT1PEqmZGLy9YSFTWwb5ULlvMp/0ZSSe
vBBM0FtRHOxCxPQ/hkp5qbi+NXr7WjtYfPwHfMDJnWl3r6z/ODlweaT+QcjxtDjBGokZ+TJLRVEt
KuG8EcFG9CBLeXmo0oCQpJrYC2/yH4bMqJ6cpVpXPDnr5SZrXZLZJTCT9A1u84z9BX7Vq8pnVYdn
RcQTmZcDzTyD/z5MTz3pIyL7SS3+X6ZlYBZFzWGJdCgygtsCmYBLyCRrGz6qdMqOS1xEO4PUYHor
i5vZHF/wvW/po9q4S3nnlLLbWsHyZVXynkSec6YimMZpuowRUMzofGeJ+xAad1SuPc/hpZZtuY1t
NDHFOjNDSbPxSO582yAlcIHHu1AdsIDR/zQn9KeSsnNdxkVFlSg3XFy1qGtm+rdiyc+to/OF+5rq
RxwCQsKUXPoeZYxgtPA0rW0UiInpLUyVQbJZdOjhsIOXPg2uazTNh3ZcaJWJX6K57Q8R7imZcek4
KaxxX2ElDIeCFrGJbMX51SdxjTA3QPZ25DsL80MU2cNozRepQguBoPlU8ZsRgII2tnmWU7+Z4iHc
JQGAu0lEDXnK7rFf2mStIvM6EAg+I+h/0wVWa6ersZCPbdYGh2wILwgcHvqICxWGGua3AwpFrtim
1pNnMRDmcejt0qKGs8nIzgsA+jyf1bLmmBYR26pFnJYzH2oz+Rpjgsnsynmwfdmsl7mn4BBivovA
hVz9GHar7EQ2K0Cy735nLiFWBcEtqyVceA4IWtYd3ahUp2R+Vj2Usxcc5sTBgtEyETSchHYA7r6M
rgs4ixoD7R47Y3cBC/9lJcNji+hlpcF1z8F0YI3xKo2a6gab8LaqCxeYhBDQCAllZKqCOKr62RNL
c+/ElKKHI/ynPT5bi2dfmVH/NGby5NJ9BK2WTpjgt3l2dCId+S5BYT49v3wzFPIS2CnkNvGjWMKt
sLPbJsyx3aH5RF/UsGBVwA49i6MWTJeetZ7phkDdoPE9t/s12xT4VOFVZ7rfBXqz/WxjZErggXoz
fygR0yEr7X68kfofZ863pqOApef+ZgIFWktFg17S3yE9oUmzz8J91yvkSt4PRKKzioKXtGzl3i7S
CHLDvw1KlJVdVm7anuWchyF1FvF7Gbrfnct8wbR3QA1y9IPsXQUBEFjVQd0Y2ptcu2jGqHI1E30y
OrBJxFkbKyKkO3btPWI0Ur7k0qyjXD2KxszXeTEfwrLWwpryGYRHolJMjn0Q4teG/iWNDIGlsO2d
H1w5edwDpAKxGP5yU4NZVDiMOraiGz6r68xky4kH6CGObpIZ2T+wflVORs5W3UET7hfnzee1drIY
KdEt6OHu+TkRHJwpUUaK3RNz5jS/Ma6VUAMCkZr5xfbf2kZ9+nHorPu5+ZXMP33tqZ1XxF9VQMV1
iUDbI0BrlQuQxojH08pForhqjwDiLSfKNp7bcOOV0wl5Lwy0UZWbvCEIakjmnawdiFLVU/foyGHv
cwqspohrBpELzhlLgI2DjwC8vXIE3NEvgfWwRARAqDb6gJFZuL1FSv4FOIVNrhw2albOWtnRVW3g
jKodZ22nmxq7jl0MCa6rPgCNKd+iTjlH+sKA2e8K1Bcb5bdEnAGszp59EkW7bOuKQy7Wc0F4neNz
IYKNCKmmYEp0mvqMhXmTLP2NzBvsAcDkA1N4Q/26X31j3Ap3FaqqXQIQuzFonKrNnAss0M+/4K4X
8NdG0O55065SF00T58YDwc4HLFPUp87eLaDNpo3GrVVMB28GhE2SZW3bFHgnyUB3h5apF2gI52Hc
Zf10QYp5FgrF0dCc5zR75GDfJDKQZ8fhbpvDwEPCEczrZIiInapuXZsMbc9uEqTD5hfdkbrMFK50
DLvX0GCii5ZOW/RwN/oL3SQ5hYxDZaUnGOX+VCYRLubFRkVDoIBlFW+1fu+mEhldHL3EUefd0Ga0
LbzgBw442C+N+YMCY+2xxZ2SJN8VXXsM7eY7j9TBM+JpD9lMN5yIvwbBSGdHxDrMKEnacAz3gTLg
WhaUDlntY/iWGxIzPw1D4gohWrnCy7BphxitnD2/TmF88k1frf1I0sXsZMOmDZoadoTgTb8ttmYF
8D6WwzqqwXlNMf+I8mCEw0fdsbJb8jAkbFuIH3SsKQKkcUEvSh35J03hwMqe4DPIETagnSCjGbcK
FXnG2g5Twk9Nnf2Zv3tLN26rxrqyKoK/6vnIo5aiBsOfSeO/61XkbqMwHM/DWN160XDDyh7zsmIX
FB2tn9AJBtL1xczWVs/gKpGGeAN3z2+s5//DYv8FLGaZtg6r+r/HJCERpUvsbw+q+ECG9I/w2F/f
+hc8Zv/hCx+zv64WsUiBw4j+Z1xS+AehGwFNSFZAmJfLd/0HPCb+IM6CEgXAsdD1AXz/Ax5z/vCR
7Ye+GeAjCwXI2d+xwbs//e/Ain9ihX/9+W9lX9yppOxaIpqC8P/Ax1yCIklxEPxrpotY75+N8m2o
iIkdA3eFeGyXB9ZnMKL+KEROERIOH5OSG844kCFUWSvVLLAjPkxSImyESQZbZJuwptUu0r3Z4MEU
yPTNGxbzKl8m0sSJs2QmDxBZA4G9LszTRmlZK858noY2pr36Np2xKdvz8JNb+jGEhtdFfOT7T51i
5yPy05kQJccKOY/w97lNE9BkNs+2N79JlCMJgw60bkpc+vQ965Wganrc49a4zrrrwsZj1Adtvsb1
sRYC2XLaGrfZgAa34f2Axw15KLmPDVtI2Jkfnl5LQvYTxZ7CIXkYe5sgSDaYjE0maq6wPIYrlqtp
tTTyCkY5B9uYgfpYgxy9ECm9Gk3sSA27Ujs8JUtyTA2L3pD2HfRrBihwDzVO1hVn7Uo68RXh8yNK
1PaZcCp+Syl0q07FQOI+9nRKkjVC1HFqP45T+KtCtF8qApIJQCOoPhZ3KK6u0YFI8oTY2tz0kGf2
MVaDFshgJrSC+tNu7Es7BzYhuRA4ATyp47Pv9DZBGXU2PkjI79BErMeo99iAMtahWnNp3jLdP7XB
WK+rBm1x0t3oagxjLxMDLXSUkWkrna3nImMPxBoWGLQPoV+kt064BAuBPpsokRp6L6Ve4WZmUU0Y
/XFqsrvOmvanuPZrBM6IbEKM9Z6bZuxH1jBhiR2DTgd0bTMR32NfepB6T1auHrlYnQUrtDHEl+ah
2VNGpPdrHEkwf3IDJRKyfrODEI8/DPGKLN8rMR0tFvU2SZ8mvbmPnmZWxWuld/pM7ysLa74qkOzC
zLSs/9hWXz3ggDoS743GBwJK7BnOtnbqvjQACG1g/UwaUeiAFn4PAoNGG7CUFMQvzZfUOzQxlpjE
yHbEzH7Xs/eeAVi0GrmIEwxMQBmhxjRi4yZj0mF8PJl20J40iQoEoghKoVN9uo80OoInks5etIUz
G+m61BiKo8EUjaq0gXddm7obUyMuNYNbMc8EmCT+wzw5Lzxv+k2Lc2v8yIFsXKAb5XfhKdFoDj8O
zm50aCuD7FEZaa1I3b/NYrwQRjOsG4eNLohkCqCAq7tQ+Bm6l67Oqq1pMrhafafVA+AuMuRGLM3k
EGd7FQXNlofi4wSMsq9MiGuH75CwBZQgTCm0Tn8BX/6uCO/dZUlVEWHgX6uQkUtgDFsDWvHBmfY2
YRDdcFRfy+A+CsmFpHZi3o9p/JRNJkCWEW+V6m1iChGbFfTM21yhrA7IfsgXO9L7dFPVs0skcoVX
3g53UXwgU8k+BIoNyDVSgssVTHhpJQe74Wrg/WCdZFlaWnzwARTurpjjhzilD1nxT2odB8Bt9+h2
XrAvI6SybZXAv0o4wxnWcdOARHWPgZUIIispwiaE/OhhSuXaADZWo0z5jgeXFJ0NCTbAbOY1hTJZ
NtPGyvzArKA+KJiib8tlm8v4F+hS0IIPb20uFJVIUi4it69XHVVROPBY2iZCaX+/Nl4ZqOEOt4BU
4yZAybSC2ThEik2b/y1AlrpjTyG2i1aCzb7s7V+8TSylN9wFQFbB4AJUhb386RhBeRgx4WrPhfA+
aJcmANnShVNdf1f7athCDuJaTGigNKctUl6WKCWZFSMujMa+D5Xxy8u2pFaQ0Kz/6jhPD4ZZEqDG
f+Y/lgE42mWfKHV4X5X8qfK3mBttVeAH4/oGPA6x+a+Bsd4X+y6ezI+58g/ZwqVKS8/FFtC3Bs31
OX89GNNPdNgPDPA3WZffJTrFxHdu4wjfno/ioJ/6F9Rl17LGQ4Upk/Pkc6mSH6p6wDNPhUIhQc7X
6xDs+OXINvGlzRAf7yKVflHxlUHBl9VWUDCwLDhGvRE5ui7h9sovB3UBWS+gyn72Wc1cs+NBhJIL
Pfb2E80jK2+yYDAjxtB+fC6s6jNvfNTvmAuyoX6EGyL34ehON6hgADXU8IDqlfD6c+Ghja1k+kmA
0YEkoAnIKSonLWZhF7Z+uaIDxNGBI+FUIU/NnkwEU0iIgLtCDxAGujrcEryg8jSjZp7Lgudv3Bop
/jf4VEK9cDW2pxmi1YZwpbYnOwHKMGjCxaaalbU0P4uOO8edPGw9zd2290HQXlrN6Hqa21Wa5Z2h
exP3ztLsrxsfZs0GS3Vva3aYjoWUQp5z6C6YK2V844yEA0WaU6YJSJt+EH5CN9cSqKCCgJYQ0e1M
2FjqXtXOHQ40b5dV9s60B4eEf7AYqdns9DevXaApElDdjua8Z81+N9DgAjp8Dh3wnOXFbuT33PSI
rCKq3jLNoWeQ6bVxREpzdqDYsYAnqCSYKWiIvKWaGbjR++40L+9qhj6Ce9iOkPauZu+F5vGpWSAH
x9Psftcu7ZojKsMcjQ0ZBUCKFGAsL1X3XWh9QKmVAkN3Wfy43Lle2a6iabJ3IhMnagaGldUhCGXr
leQPQskgQii1GkG+6DyWFJ026A1qhRTZAoo7XPJE3NlhrzOU/JXUGocQsYPQqgcV1bq5Ib4tXZOQ
3vTNyRxxdI3mI5HDbtTaiV6FFbzRfJ2TNKDxhDW9zIizOIkDEB566r9iI1j2Je3Msf1VV057SGfs
fXXj4NOK7PvoE8Q4XHsubT/+WN9OcdtuEFP9iq2Mi4eDXG+fKLjQhYTFwdI6EZy0zbmxHiz9LDh6
Wk1SaF0J6xMaVqQmudacWIhPSkQolVajlFqXguUUtUPsCraq6Bq4q9zIQr46yFkod35PnAB3n5Fe
WXRhh1r5Qsft3tZaGNEJSBkUEAePk42rTUfsiS1gQHVQWB4nJR5Hm1kpGvIvAm3wcMb7yAzk3Ryf
nPErFRZHrsUgErT1LvM5qELP/KneXaT1CPKvVRwyt8FABaOPDDQiUtI+NcTDBTnJf/h2UMFF1+WY
GJuJSahheR/raVw1yRiRludSA1UPp5iMCd+gRMMaGZ2QyZEB0D0PpM+sR7vgKTWvotsOGy4uC3Gv
bAMTazVvAlSDq7Rx912Fij4pcZ9FnNlTNs1AEcPTuDQTOttXByXcjVkzMwUFbo8RyNace2tllR6J
fgpa9s7yxgC3VfAqy2DbzMkVYq4Xs4bq4L7CPM1V9hzkPCq0IFIRYUmuFEb53EAoF7bbpdrXTZtf
y36kbSGKzo7Hw7H0gjvLmOBTIV2QCKNYoSulM8Vj6hofBWMh55T/RLTmE82RPAAieRs4c7oxO3j0
zk7tvVFtYy96NjgXZ1RdZWx+9KJ4U5a59tpLPADe9phU5qo6JCnBQvP01KbPo2U8R55/FyTRM/S3
Q3AVavXaBNIcU0HXaLINUj+5NbjDKBW6rVPnnDX8gvwQPJaJkRDTj1UPCDmXH8ooUfdWiI0CqPWg
NT9yq2EHV3S+y5gBsI/vrUnsRmPykLHE5Iu67U615O/AHI7k9AEAIAtkSyeetk2Tk5Kq3iDJWoDJ
bMdYz7hnMa+XL3nev2Cfvs+HCLKw5+ndd3yUbXos++GqrLjg3D67zaUPUzjJcpeO47WrfLFfRjkA
LrOTwf+lv8gFGxCDv2uI2+SwGCYCQgiQeahF+U22VL/9bkcsG3y5JaKyrP0I8Lr6yhya4OGjH5cR
S8Eg/WbrVB3mnBl4hScpPq8cR0ZcIfxaeDNixOeVE29MI1YbQpHIXYF499LwUlriZVrIlDZE/cEY
mB5HTi6KqD948D+W3O1aU3YvW64cK0zhvdJzNHNhu938YTYZwVYg3dzZGMYsdxdVi9jJ2H+t1EI3
fcTZ4XOq2o3YKVekB9GPj/lihgiMeBnHb9vHJVqPibrLyTU7JRxIMkaGdx5ssruL4c4ajb0LkHgt
M2TnrpgXyu1C3BI4Wwcc4BG4HGMqRV0sTUiCC6kvfoLuWYhTx8GEE0KLx02GHrZ6tWL509JJscUa
/Zk48RkFZAZqj0jdXfrHJCOxqYak3npJvA18BpGFFmNd2mDTBCHc8Wz2aJ4zF5g37e/yCqA+7k7T
EFypvlOHKU4IDvCcveMb8859LdF/boMKq3TZ1ajJ3Zu5LHR/W7Zuxxo+K/qwO8xZ5PnyEOep5NEC
OTfs4w5Lbm6hQU4pSKyIQ3WDC5w4OJWXTTBt87ExEOQufrbss9jutJkqgx+bb2tb1ntydw5YBW9q
Z/IBpMdlJweelc20z4cFAQEU5YoPLLutQq7GOcm/ZMkKXuCmZiu+Q9lBlFvlf5V1dyk656vyyhNd
g3p+Lp4Bu3axCB8Ep/U6juGK8mk8WX3mItSRm9AQ6oo99n9zdybLjSPZmn6X3qMNkzuARW84k6LG
oMYNTJRCmCfHjKe/n0d1163K251md9ubMsvKDAVJge7n/GO5YkXgsVDeqWeTW6OyRMJRsAAhf37K
gc9am/h/fawLw/8sTflcSaC6OG+PJGvdyh5dZ9t4RDi4cIEkDVBFFJzmcp0yQ0zu9ND2uJFbzE0r
xhT4X3em0Em4N3ykG+yrrYVHIhzqds3ULwgNE/YuyId3M3OOc2XpBKfuk4Dz+2AgWpb46ZhPxRrN
c15qhVFpk7WW1sfUM8jvty9xASOYWpmFPROo3CwuHfVC60rYIR1P/s4hbmDCxe3M855imosZ3QCo
7rOFTJS8sVuiAEaTdWmi2amwd2ASwOYTX3XjdUyS13EJOOqLW64UnFsWt5dyJCPDwAoXv2DUFAgp
fPCWhuTJMs4+S9otcjX8UjOiizaH33U9xcGJe9qLMWX1bJ3crD9G151s13ptqDNcyRKzuZT9AYcA
BnHdwdgq0nNl/yuogVqxtF2acQ73I9g1TpFLNVHuOdX1uZmsiiUoRGNZ7CNSOrFCruiEIxSRAWY1
Degtw3k32fOhElB7BGKcSHhDzeMNwsOwH1+zGbtD0+7LiGyrtMvvStSimVTqfjGCbW0P1HozWYyI
Ggrdh+Jm7imbIWGGRM+3TXFjl/U5m/jpdjwcUiIfaYO4hEHxYkfjnV0l6BuckXw0TS1KhEEkjgUR
7Yqd63+UeXVaFD9RJYehIvosKL4477eG4OufzuI5rvPjPP+0OTPtYlakEg6luaFwgS4XtSefimyC
5Ylv3FdACcMmxyAPxb01p4W+pgBCY/QB5h2/f8sM69tL6gcE8S1xi8U56JkMU8dSm7S4IVoBp9w8
Huizyu9NTxUrX7q4G5VxVUPwPYaYI2VJEFS8+O9Wid8zcg6k+aZrQnTT1eyp49KYj12Z3yyUn1Kv
tI964whtRCUZjTPbUXOrOuKkEQ1qdhbiTeTCyMTZ8M7pS5X82L/xa/60pLJgw3UtGHxllOxnMqW2
spTDlpFQrcu0Fjt88wZpi36yV0Z3BlUiU1nwrf8VElaB/+5blhiBXD/0ASIPgPUubwWYZ1C8WC/j
KY847FVqvDhTgx+5NG69VpGOZM8Un0tcsLVBjJhHQ+eYFVSrmPY1n8Nh6+jffdV9Zg7xNzalFqAb
zkll6r0tcFt1PWXwUj6W40w7lWuwr1n7sm+fDbebngMn/lLJchcWqAuckIAEL8ZZzqALclRFu6GE
IVQzoWO+ONh08mW4jMk586ONGIZlvWv86j0YfPOYznybzGr5qQ2xUFNnXXiAPeLrXCxYCaFIoboG
emiZ7ZIQDTAdty5MLKL9N6JgfrCBrKMf4mPLMtjTnEnECQ2LwkOvLZjvBpFuRNW4m6zn+akDtAaC
C4a4GJuogm3bcNcLFN9135MbZO3z2MawXWPI87E8ugAVZQ4hNIV3rZ9h5yUKKxEVyYC1ukPHxqtn
J66MFxQVoJKL+127CLyHFwrOkk0aTf56kdGMRLkiSbkOOQPJR3Ep6EmT8suuQbMq2Rnrhop7mihr
+OHgBkrzNZwYOVMzZvNqxcnKq4cFV58MCEeQC+FjLoEZvVfREjZteHqNGxji1xEaxCRYO8k4+lWp
UK8sH7WnmLZihjBR7irTjk6Nz2hgHKyJ4XNgpaG2FdWUm4UvogOxsV8x6yTrUOJHG7SWRtJPUsnk
nuCuvYOc5YU+uBHE2Ze7Bb4tNZmK6O+5D0LzZBQpfhxmOwz1N15P4ijiCluRcUgU5lQj8ksfqow0
3czGfehFS7PuItvf023D7uTDdlJ6cpWRTUxDjX1sCL/ntrifAXJXIx2ju9ah2ECRy8NKWtPbCUDi
Rvif0mEKNwizDgTjEtPxy3lA5YL1JMWNq1VKwDgZadfI21I/PthO8SLQr6wN1tq+Cd571SUg4WCR
Osku9ihp1VYSZRjvveWwjCkUcg59kdXivPV9cmIn7UDb0l1T9cMaYPrSE1i+UUYFhrc4l5hb3tHH
eCDxy5qevzP86dp6rF52GE7gWClxNdTieBNu/lKQdzIYMx3OTi8wzJU7kUqwPxNhoJvixyi+eC20
gIoSU6tTIiyUDP0B31tRgflhz/swvceiHmgvyfJlPyB5RzxqrYGvvkMXyegYDNWDLCk31VassJh2
FN7R8pN0P4OL5arNa74hzu/KYbTnQPwOuPhJk2NnEthOSNS4c3LnW0x1ccqEwb4Cyl77LreLVCfV
ccPFs1LnkJvN1ph3kBHA4lKC2GgZZ0aK+xJGzKrpL7d/KTIMaBXpd9tkyjij+T3EFfxxkXPvjyNR
M57khApcjWE1E+h87Y50V5OHaBXBm8g13mfjWZjVPpW7IDaRiCSfRoV7cVDBrYun/CFx6u/WcF8h
VdWxQPR5UDMjS4eZk+Kaw9i0Yme73qWIurNPcMemoN9mpmR2ncj8STLtYTCdXJQo+VeMhih00m/y
eFo0BgDdf150GnDnEkm6MSOdO+YSSFyhYUprmOGyM+D4U6264dyh1um2Ca3xZLq3BVqZvR+lPQus
/dCTl960E/4zh7ZeMfyeDYetVfFxpEH5YqcNTieDBIRBPCUtTZSTRiv8i1v6y2E0M4O18bFysOaW
JABweXYAkDkr8XNZV/J5aHSqZtFdTUmNUmxdSOC+Gc3+JaiZUzzd5JeNir0Mt9yalcLECMTWnJbR
cu4Sk3RCY5s4QXyLxOSHemj4njC6FipdtgFaSobKmRmPeDjyvPGHFcOGWF8OLvI1ZsXNMIdrYRFe
IGjRqn0uL3/07wri91QRPuOdndBv5tla0knv4n4f7dnDw1mSyJxOK2NI/KMV9A+pDwQcG8GLTy8Z
EDmnU4UuIZ6remM0Fuk+Mw8SpltSfZzaPuQYiBuGWUpQSLvpWaIy24Y81g4zxAoEGqp1jaqgNR6C
bNGEFnbV1kT80UwY9R1y6NO2uDE6bkNUn+ZuJKIFrRd6iaw92qXrYcf7FQUK9UgixUrYDfW7AzEw
QXru+sEnYofjQaAePE1MKAtWL+5BMvEdExaveHFUiUwVscM4JFhjOMOgGnFLJu62KsdDFlbvrZkY
J8aIlOHc9mFA/PpmcAn0TbzrbKgUa1eQPKUXenonDFSt2uin3UiJ9cVVmt6nafdat3g1l84irQ8L
GCw5otvsiTzyY6mS+9QlZyEurHvb4RqarWXbC9TBeYTNLNk7kod+ChwM3sL+LXxv56n5szLno+hq
i1GoeZh6ditFmX09ZxdPe8RlWJ/hA1nvWzbpeaxJ3bbMT9M1mWPwOQoG7cEB58Rk5dPoStvb+8Li
SjZQPu7m6atl5+RkQ98kCPveWeWNFTbzPvQ9C13gNXCWcOOiL5ztUK0NsrRoK4doM7prbQLsd1m7
bezBhmft1Ik1iAhTCqzMq6Y2hnJ+BG8j1T1Bnnort0oh3Y6GRe2iBmduhDGrWH0HqX+NnZgMExPI
3iNBKQuwuY+Ne7Zrah8WRxL5UeCYCpHrNosHNMXc04kUBqtvqIQI2INKCQDtt9eW4Jk1ERBPEWvi
KnTGqx3YNX4MdPlDGL21Lf93PKDiLhuEZI2k5ZuMaEAj9I3VFGCyp8vbFud6tPObKk0C9hFAUG9q
VnnNjYV02hrfBwMgzimi12Eb6C2rRNe5bbsOsJj6uadiKvizyKZ9iiV3g5NdRrf9JKt/N2IbQOLN
lJ1KtHm1OW6+B8P22PiS9EwaGDJGEkiF1aXEK1DX13tJvwONDHne1pllPOGLp/q4t6cDtP7tKB/9
BMCclZmuYSCs3tqCRyDtK5Hbkcn13PiYLAd8uVMq8LkS4pVlxFbSD7JZWqKkhowDpBacvyZiH3Rr
PFd5i/iJTLjNIOHIvIXpDnsftIqCLlzQ4QzUp2VJx+CoqUJkQzVQjZ4onA5XhW5xrJGtUnVAziXY
NlRoyT1ILEyLsG2WRw9TrYiT+zpBchbXU7ultg8PH3r7AXsLLES+yZMHKlaCU4Qdpk5T69FaPGdb
kxp2MoaLEg9K1P0ur6FADbyr/6hP+G8JUm6TL0Ux6U/374aqP8IHxID/2231/1txl+MJijb+34qU
S9V+ff67FMX5x5/5pxSFbBITKYqH3gSLFZ0J/0eKIn2OSRoo/1nC9U+nlvs/tQAFX5UFHh8ENvqQ
/3Rq2Y5PyZAwGSiF7bj/HSmKg6YF0fgcVeXx+3/9D14S2hQUaK4pQAvAzXXpyL80NlRDm5u1SUhu
PNLFlwXdV1QVzdrtmClGEsHmuH6gnYKuwGKLPOUnm61hLbNkbch4X5DkuMIrwRfhB8LpI9DOkaSP
8FpVxdGCmlhlTBqNd61YGdAbZuAGUwNZ7DC1VEfbgIdyy+wDIy/9Ls2lpP2GtDcL8ClvH9VI3eW/
/G7+b9Ib3df3l/fLaOCbNl1UDp/eX95vLyHUrB4PF9JXHxMlAgptNmIJhDG2lb9JpFtuPXs8Ryoi
aoG21r9/Bdpk9++vICDbi+Yc/sfhI/f/Yo2Lw36w8rgHI4nLc6IU4xid4Cto4WcSJX8Tb8sriWGr
vXZmlnE9hj4Hb8BsvCkl2hVY37CezwTVOWsqoREiu1wVs9esi6JEQIo9giHFfCAVOVtxhPLTPIJj
Yje6p1y6JZWBU7xPsB3F+OJI7fv798cT+l/foG+jvTIDmhPRGPzlDZZ+Q3BNrygt9oiZm5rkFFqz
jloqyC6d7mnKImqhSj88x7gDqN8BTIl158O8wZXYYN7MLF2L0tiPp02Vhl/1YCcH/WnldfWhQVVw
FQYDnj760sJ36d1kJ3oB7GYON2HgUuI0L3ihl7Wl5eQxSLt5/4fQtk1o9rQ7GrWkidkits7NeJwV
ipt6kvzqY7FeYmQBYYNg1Z9ObiI+LLMGMV5PAip7qagxKxVhkNG3mdtfoLG7vuehlzU8FFEepI3r
TiZFp4vfvVHB+xMayU9O9CvAfPEwLZDpbvVQv9Q5Q1SU8oD/kXrk4VivKKdZdKxIjtyry8sPO2K1
ABOixrSF/O7QcWzmWn9YE0XkrNh3XQHEApBKdGaQvFTJQ2uYT3nrX8we4mHWf5TENLCJEuWymSEq
IP3pp1niH2J9qKpb3G0SzB+wR5+uOdHTwOssivBSMiutIqS7ZJq1W9WkqKXxc+6jvD55OZW+AxxR
XMYjAdeOseojgp1KfmBvk+WxkKOyDPxyGoPM3HkMtQQTV5Utm4e0IYVT7uCMfzMQoqDIi++WZIq0
q+8Q9G0sH2WGR11AXU8v1JUfjdSfsEdCQdE8S+s8k5L1HrkZPgioC7IdPkVA7RQexhzGB95rCIcv
j0rYf7SJupVb7HKnPggXQQcNXwTHKRx1XvJTTMGZjp8tFNamGsYfFRzV+IDo5LtZqMqhJrxc+PIY
7DCbjkgHvbJkmrH/01raQpBEU0XF1pB/0Jx8UenEV1b/R/nIvNfNCvbMZ0MXNiYMYAPySu2N3xZi
pX1mdUA9uVrOPszEyuucTV3LSzDx4yPUX3S2Ywki0e9MqC5ZdhOnk5nZv3WQOrkrqoKZIpsCc5C0
edxTMOWUlrO0mi61RRxVT3ruPATH2v+0y0MV2Y/kXnyb+nf+9992l4vor6dZ4EO4+pbpsHGb+jD4
l/tjLsyMDvJ25uli47HUW0UVhO/ue4/iNsH8lr3mVX7KYuvBZEHiQL6LRvMnAr3S/5ndBZ/C3i4z
3BPSf0wQPwyg04pGSUAEysCyqNUxDupN1cW5bs1f+VNotW/TwrfRcdKfuY6vyUQVUts/zFm6XRYA
OFE4j4GQdwtps5Fv3IUV1UOETrz9/ZuXunHr3y4TPNiOqWthpRR8DH9p5DI9cy4K5tJVpKgCm+2t
iJxHGRq0ojCw6utydPo3UL+5R0leRuHFNdOfIBekU5LrgEyAVL6BHZmdl0vI7PMz0Qh3U5RfaS9w
Vkz9j4p0Cr/fEmXzmOpES1ybvRtzoWJoCBE2E0q5yZfkuqjmjQK7M0FnVyHG7ehVhzRSSAGG+Gpl
UFDGZbKGOxQ5b/oDSynF4SU95cb0lo/JdUzzazBaJxdIs1PBZZRsT137FltvICgPScPrYSTZC7t+
I6r10RmJKnLyMz7bzd9/rEw4f6k6Q5XC5WxZpsngpOukdJnXvzxVMhtKiqUT0v8HLFhpdW5RqFfZ
qarEo8w9YgVdVvzox7PzewaMweiOaQSeRsZK5GWPg+VjcnIe67K4ClRHOk4IwxB+zjgjnc6sVq3j
vTbqGRf2z0LSLYuoDj9zxGOs33J433bez0xNBqQOGiO/eqaX6LjYJD3qVyQyRG8Fu1wi+xQvanMC
dvrN/nrsCS9Drq+2yMZeslC9kXpz9OUNiaN5ywfu9Y/Yl0Cohv5mDkcAv7SziYPh92RnGE6NxgAV
1VKApceokEWbIFPjdug54gmGxx/AKSZHDoiZAk/PABmnsKEmaw4aw2KJjNuN3YlTn7NOyclpjh0r
JmYb/9affTLxDGTDS+MyIizG0Rw6luU42nQ9clxsxpBqDjb4KSIMEYmtOOLxY0/OQTiLbjjmXkbU
IrdBjTeBDr++ArUVFeiFYWDwwFa4ziggWGFl+AyKSQCpBqw9rbhORPJs4/Jt8ozv0JEfzUjubLyw
9wFNc24AP43xeOidJT87ppg2cXZOwXCCMf9OvfgQmDzcr4MxvE9WDq9bD3dt2r8wTDLJoX/OCxep
CN2f8z3LZ80JSSpIv3wO1rArfXhKJxtvl/JXGoC1NCZzSdJG8K5JSFRS456YxF9RwJ7sAaFWYpo4
BonyQlVAwEq1LRpzOI0kkU/pbskAr0cPgoZwNzouxhhjFtSqBu5g33WRs1/Jbc/QQnIk8j9PXuYB
C9TcefEdwtyDuXzM8W8/EcW2A+hfibKYuAArKtmFDkHUcNny6VYsiUkif+OMDzAagKEX48EOiKyb
lt/x6ADdwV4xPpTfTcD3XvYcm6P96vOc90O261GskE+a4GbGE9KFFXYv+z4Z8yeHKsbJtdtT1XGL
SR01bQUTVZPFuz+BFY21TXGNk3ZnQVP64kp+YG/fZcWnjBrzvqpgRUxMbmV/p6qeRvrAopgdPZGZ
bRObj0oOmJhsgNUlrolanD2UOSY1XCYaiXZ5KURzzBWUeSjEb1idggEigCsoDcjuMOJYCoIf3+gx
ZHrGTWXIp0Cp8GREDSsIOXKC3IOtaBFTYKzjLjf9PbJ3kAk0YrZqd+NkkDUxGSz5fKCFqJ79IkSg
3BDDghJWLMB1BJOSy1Q+FSGsQxd/kIYFGpPDAS9mAwkO3wiwTBa91nO67bVuNEhBNv+q9wEH5JI/
NRKKYCJzj0PgkKMUB2amtSuY1w3qVfy1zqqfCXA3CKeOA8InllfQi5s5XciFOqelTdB2c0Mcs7mt
i/gGBx8aj9mAcLWFiZMXYXg3ttmhSaivw/VPQFeGDaYxsLs1MUMyMqTvkrNrFONNyNO4S/vywwGn
vw0bBSGzROkxg5rZFFj1EwkaVwmEQH1l/B5phNw0Cf46U6uStdBUD+DKnykxSfgjJWcScnGqb3rs
g24f7UjymJAsqx8/TIxDUvw0AV+RRRlUXrm7JPKzk6TMYQQj6/3FRzIH8m1lu7ZP3u3cLymhHB+n
2TIQNCFe8zwr3/LR3cNoG6sEmKil6neLjW+YkVyNTfxB+va8KuDqupSHbYghwxvC0pwRZhq9y01R
WDY1PGtn7ggRNptjUljdxhy8S1agCCQ4D+EH6pldZiPH4BTuHXWLtP8szfpip/3VMsdirbTRP9Eh
3fF8XaT5mUxE6ys2KeoLVlxey26e3d+kq6KYGsqjb5cP0ywvZTdgBPSvJTJlXFFEvpXzeJu4Njam
nhRdt74VRXrAssCtTY6gvhZWPXa+TduVX8UYwpdY6Oaq7sae+6vtN8A3ElwR7A7GJNjJgVMx1tHQ
sRW8yoRbxZMmrRWZwwmUghfHU3krMHNsDIc91qqtS9uDV4EDzuvYIphVNy7QjlZP/vOc8H1oFcnJ
EbvCjfD7MyQBE1hKh5HrFDy15HyAAnfxzVxYj8rt9XwQX/1lYYhMv5mudPg8od+tSv11opzxNApv
68iBiBIdgSRLxms0Wj+mTq4nCIoQ0ua5Dc79VLzMYWvtfanZ6ce87CIoMSg+CSMUEaI618SwFN1E
qkWpPsjmYXDkZDHLZdcW0Gd0cRojP9TNp0cauoj6UrugL0KMchV52G8M7yUy1RP5s99yCR6zOUi2
g21xaMZQOGVokLhC0HypdDqbXR5VUt4wDm2bsOWwdgxrk2lHtIk1utEe6Uy7pSts0zb26WbBl+MS
NjHm2IQri69Lod3WPrbrxp3mXWGgGWeqiPMa/rO+6bVRm52OJR9N/JpoMQvBN7BpuZ2bF2MxX2r1
CKHxhP799xjnCDIIxmlA4m284Sg5H8Vif5Pt0ekyxodmgkaeSSqLltcQd3lY+cyU2nAOhcUbx4Lu
uoC1OahtgDvd1zZ1k7HEdLjuy9AdMAz+DDjax+nia4N7javdnfNki9D11u6rF4M9faVwxVtJ8mwF
CJV85XE5BHdEeWJhBw3Shnpv8p4cbbFvtNk+w3Uvcd8X2oaf/jHkL2RlaIs+2wLm2ca8aZfoXaZY
fmptVsJbYCIMwMCUaisTWC2edG1vivE5RSmaqqxnAGk7cdej+kLdii0KuPurRqETGUw/hUY4qcDr
d614iMZLoxHQiQliG0yO+eiW5o2pcdKC4MgWTbU3TmvRNhPKTI5gpYDoNcoqgVvJpian7tgBwlZ/
0NjQADxN5XkGqCVupNsojd16GsVV+KU2nO+1VhmDz2q0V2jc1zQQQ4EDcyzDJmpseNQocQFcXGjc
2NUIcjbZ9OtoVHkxwGIclPoboTFnQ6PPDTD0DBztJxzvsjXfizh5DhWfGeAPCfEwKBrLzgC1A41u
T6DcgN2FRr2xuYF/A4RDolCDE25YbUHINVYu/6DmGj/H9Iq8DUR91Nj6b7SYm0zj7QDz1Bo0CC/J
+icWdfgcAed9t8p2tcbr6e27CTSC32ksf7G5CmBsgPx23oS2SaP+9vg+axagqHdsXs1KQQ+42jzQ
aMagT28bSSj6hAiDTnRUEZpdmB3rHmUEqlnNPLRUDa2USt+sxQRj7IOaKMzlGmmrFPfHU4u9Bm9E
e21UUECR5agCldqIubVOcULuXzKR5Bpb5raLzHUZGRV1qLTDTlAm+R/uxDcTwpimFlDF+AghWH6/
joH96OYQ1bEmYDgW4R+3iDIGQhN6c1znBjVHTry2rjMMjqOpnFqTOkrTO+kYqq2lun3RqmsUcZlF
YYyUJ23XI8ngcUu6gCOumKqx4WIH2nM/S00ohZpa8lu0VwtFTZp0Gvjb1pg93i1NSOFQG+GnZgv1
XCX8rYluekzmT0rJwy1RTcEKCWOzgdiDNOaxamC+WhiwWVNhE5yY1ORYbc58QvMn6POun8VvZPgR
SwOEmvRSFuV4j3RrtWjGDYIVXMW6zzQZV8HKNbBzZBg9JaEi3bwvcJGD42giL4PRo4iFTL8Mko8w
rVdZlGpDzeO0NR4d/PFP1BHBG/fuNaUqtdSUIaudr0130Ii2CE/tULyPXs+Z4TvbSJBUkWMWtzl6
NgI+cnHzm/BXGiUWdvwc6bkmLheAgI4IwVNjiGQHz0/DPDc5jbzrrizG9VDZICo+ZOgif1maHLU0
TTppwnTgstMEaqip1ARO1YZbrTXJqjTdamritTYZiTLzgWjJp0VTs40mabXgtJ47Olhqoro1katg
dMkUu500xRtrsjfSc+RCBsYu6DgXlOQSsZr4qQ0oMKcd7mWQWP9F2D4odHnHRZPKA+yy6zbeIQIE
9eCdc01AJ5qKbuGkS7hp7Hd3CGXEqtO0tYS/HgI7RCTRriLql3TnE9cL65YmvSVTmtWP5zgEaynq
AJtgE36aC6LMWlo/kjXtFh3RFm3J2pjt+Wy11QSegmYI6huj/lL6yINQDokQbBhr2EufLzeEGV1a
Gz930V1HTeJXms7v62cfYb1RB7i1U0r7CJJc5eEjrKnBFoMkgA5Pu+dIl9L5yNAMCLQDyLz4gFET
+FpWsGiBAR2NvwnmqTaBFh8Q1R2gRaASiZpcLU+w3FuMtUwX0iSJm3vJl8MzDqqQ3wniBmQr9Es6
42Pm4ESptAQiQwvRDkkH2oM8AqhPawnj7xwfvBMkX/PU4qLSogrppE+Tllnk6C1MigQ3RaOYT8Rl
0pIM0uwPPRqNVos1Si3b6LWAQz/tKYoOfMH+w4jGI6oRe1TTJ9nL5ooy10XtFy0JkVocYqMSCbVc
JNPCkc41ER+QgcUAyld20o9YqaUmpEJiRtMvmvgYpAEIUkKARBI3XmqUKhHTmJ595AqUEL2MdYSp
fHL+RA2hc0m04AXCknUcDUyjxTDFDOZOr8RFaqEMbWDfAIh31GrkexMtTahFNXKMvt0Kh71V/jbp
Hd54bdIyAtObWYOZV1qck2uZjlceCXapHgwt4ClQ8gzCXNN0WWL2RORTarmP5T0ik3qXWgaEIG/l
amFQpiVCJBs1K0ABphCv+hKcClpOhAMBxF4Wu4Zpe6Vajj6P4HESRZnqWy1JstAmOVqk1Gm5UhRM
Vwv9Eupotf2jTOVEWtda5ERD0XnQsqcG/RNLKG46JA+tlkbZYYrsTL4pN883SszJvjfdDS/mPcnG
Q+IhsKIuh6UOydWgxVcDKqyIi1BqWVYf1y8ZOq3uj2Drj3QL46pIEXN5f2RdD85j7vfxflxS3GMA
I6zn8drgxhNaFtZqgZjZeSFFDmW+k4DbXIXZvUt1C4daCe5AwFFvXS3JQCEshfgMy9resXtSqrhd
0awH8ckp4gf8clvKOHUUgg4KYtB679G2CQXQy5K/odf2NGTl/eBCHBjZuAu1MC63EPOmqT+/tO20
t61kY1fttKMP/B2Dd9BVDx5O8oc0r0AViJ8Ol4TIzzjrTwa9k5kh39yxxMxENvumoBG6p7CAT3x4
qBu+PzgMMaZJOoDa+pVUCr2NRfwwzvJksO/HEl+27MfmbA/WL6wYCfgkPmDi7i9tPdFD0OBlCmjP
rvANIiHFXxc3P6ZAkR9FGv2s95Hr9EyBxSvL2d2MiyozMXt4E12KpJPdeAX8CvUxJDoE5RYXFm16
WycbfoTXbmJtq41jnHHJJO+ZEu8QYB2VTOTGdsRlbpdjk7psvl2yJ9u4Wo8EL3Os8iV0LOtlmvx7
Ytjxylj1JS+pj0oFQkhIpsclTpO9FxjvS/o1Z78UCTplSidz49PyoCPvXI84KknVtJMhK1rOXhRi
3QjUpieDYhUF3VbAzg062YcGEk5jj+CLGtpKWpBRtREB40X2afBVTHYWBCk4SDwztzX2T2Qk0z2e
Twp0DL4pgkysJM9fppwvXbog9A3S4VdvDocmQovaZLgOJPB7xEGV5TNew+R1scWTrKdPP49JTA+D
aVdLdDFEaZAT15SfSfhMpR5apGiDCrfdlDpmMZ33PQErrHLpxjPKY9F+2434ouW84m0O5NuP5Nmw
+8qj7EaMiCTI+GoUG5WPvPqJeGc/cpMjU/LUv0MnIRmFS7jxrF0VdJRLlCRCBlGhTgs1PZMzfWVD
Pa7Lwk/IKZLPxggEY6R1Dczph8fWI0vt03WwLRsjR0lppz9G9pC3inDOHmJlcqGPM6d90tGIU4Ez
2El0cxxLkpe75DpllrvPAhKmibj6FRMdUKT1cMpM90K+07IDc+dvMNGIa4MwSjvYpBZgcU5+kHcA
MaOXWgZtM4bZw/EDmowvYJc0mvIbQJTUiM3Eld6hIfZ0hY3yLfbteT0qb99mRb3tyetPa/slKkV0
1EUieJRBUC18u/SN3c0TNqulgBJeSp4eFNCYqrxrk3tQjwKHfJnV3AX52baakxMhgTEi40I7AykA
4GJdRstxT+1xMUUHOSsAIxKOulRv7AD6Cg6wsnHCuvqqrwXc45hD9du0KWOMx0xEBt9Of6hp7eEF
nj7+/BGKJbzIesoV75uJdgvR80weO/49hWIg5zezydiSrDpP6IDkndTpyCfoxV/LRMhrAaz0h8QK
kuo34k/QoRA2zxMG7S/ldTTLt7wv573XuFCf6zYyNm0LkhFn03tHog8Nw3syEmgrsPiWTSSSMRgh
uS6WlJhrkX6KjPEni+LdpIJvT5JOarUW/753kluF9Uc2sMdESTMp+sFxSd5wO+G+mv31gHz32Ofd
0YxD52jSPtSXETeUgJqN0exB2ZJwB5n8aHrhe79w1zMynlWHggGVElUjlXNKm/Q05WI+vKPjYMtZ
eL8B0bZruxKHoOHXAlxySM3qIYk597o/Hm28lRbtJnbKJ9GN04MtXORpA3/3BJ83JJpShPeCOz7Q
r0kxY9g2xPqQp8M/zB4Rf1w1SRJdMFGxsgbLIVUgQPThOfva8vbm1M7HZHSOC8bkdy8VT2FPjV+b
NWTvTuElqCguBuq+SNtbDnR87OowmneDFDFnV6aR3GtXkRqRJ2RHKeHON33s7paSXMLc9G/MGpO/
1GSnSFEgQCYbxJF2v2j9tPZYXl4mD3wc1oWGHAgJDA6s38vJ5k6ZzRYtAP3rtJ16H+jjnqzaRd+b
kfk1xc9jk1EeCU858m+KEBeF65l814CmMtEyIBLRPnbOE1aFn7ryr/q69W3GWVcRicpvUVlyF5FG
CSFK5NFQdQBFCjw7r+toG0RfFWrYbTN6B9k0v8ex9A5Lhnc+6+D4aRkxtkvrHGrmafz5+X4K6VU2
XBCuNLHpcQ0JJ22yMEWWeF+aLp41Bn8PQwkSGaoek0PCaUSuJrSQv2CzW3Jvrb98Elmr2yk+lLmt
dyRLoLGvzoZ5MzQD+1NnkmMxZphq+Ld2zjgTUduYeON6tvOXvpgf/vzIQTbwoOoNTvSxjjigg7B9
q/mSFE5xmWV2bX3op45zFgxQXFIoj6FQ6xFH1SpkxV4VYItpGd6hUNsGWK6tVO4TA/IPxlGTZAGq
nFU1T2ubaItOW5lLytHwnzfnSBAzWZGpNAeXLudvwA19Z6QN2tQuZ67X9iscGBgkkrswcKCpVPMt
QmYGRx83YrJ/8rF+9IWNpte3XkVA+N2SMizlGDATOwXwQZNPNxC+6SS8Revx1dI0vWa/u6sxLoB+
w1W5BKKn5GkYtXcpXfVmUbo6Df/B3nktN4+kafpW9gZQAW9O6UmRlKPsCULSLyU8kPDA1c+TrOqO
qurZnujYo42Ys6pfEg0IZub32vHYx4KRR0cf0+b165REzC3NLfbtvNqNmX/XzuVWT4dbhxh7v2z3
AZkjiiJuB/ve95rXRHlha+xk2Ubho0sahi5OTKUxpL3Uv0Q73Yi5OCbQJovGt++vlJ3TauSs2eXF
EOmPIk2J196rLtvJ9C+TjSgqcLaeSxBcO55jiNp/T5Sa/x1NimCJlGVOJ1A/f6NJHYrgfFHZUFgo
BTy4Z5BfnNnpJ0boe2EzKeYWbIxW7oeu26ggz7q4p278Mw4rnLJWcNEa75KV9rbwzJOWZ6dixjCN
u1BnASjTt8wBDu2ix8mKH6cg/by+/v9IVPj/Ihf8S8r7/0fh70Sv80n+3yWFy4+8+ijiv8Rb/f43
f0gKnd983aOvwfYIWwioGvmHpNAgp8oJDFcn2QoIUPeRa/wj/N34DXoe6ZtloVRAofhPRaEV/EYF
Eb9v85Cm4fOjv4VZ/btwK/SHfxVFGK6FLtEjKgoBmOVduf0/cfeTHtVT4w0m6TvxZzCy6mAZW7hE
wsZTftRb/9JrMC5Vr6HOxgdsU/rDjvvTswTj8g0vfounV/1anxwyrd+mhgNTzXe+Nu37LgjX8HHK
/q7u2vp1TMQm0WLIDLjM1EE7M9GZKHPgN/8S2c5erW1/+jTufhd4/Dm/y0Oy+Rfdh3qLpm4iFfQc
i735bwq3UhtxMhbUoqRTdHFSyfFTtq/EERCPZ5NZ0eUD4UmsRYZ62ZQ5beYyvCm06KeOkW1gWcCs
Hsb4rq17wuN+aOzBCMZfp0Z2IhZlP7jZcZ55/RXrcZCWsIXIErL0SBrme3pquBAk2e+okyks437y
1RGBkwnW2YtPYN8431hFVi0zoX2XOV/1MmzBmt361YHMRixisy7hvEHCFOUHxRF3RsSGPy+bbtyS
MYKDo9tXAbkgvY/QpjeQk4f50Uj5Hy90YH6nZ6tRsZJ9RQaPOl0O2Topa7CEJD/2Nes2mRCFH/2i
kwakZf5DSjGCJNZTch/W4g15z6ov7Pt//+FcF70/i3IM17OVQtZzDGQ5/yI/7MrK9mfOUsoOQAWh
uplGZze0H3TorSnsAbshh0suCQhd9FO9MzQBTulu+qG4c4bwQPLfOuS3+99vVp8w1YU5M9lnxj1t
AasGbZ/M0KGAVncz0QhUSXf4J9zEucdfuonYJkw9hy8hIdvN1r7BijptKh4PExwhXjbhVFyTlDOT
o2OVkMhAuU91z7q//kB09i1OPq94JHmo8x80Da8Qh8mYRT3hryvH2maOtRO6vY0G7RCE2XFirScD
hPq3A6WR639/SY2/i2a5pA63uwcny3ZjGkoE9qev9DyYQMhFhGIj0L5U4iN5VetQ7aAJ2nliUOng
3vV1AY0yHv+H53bUava3b5uPOs/S6adAzW85f5Ps6qU7SVIdaRwmgqGtGt60s1LPLpv8GCYhzD8f
BwUlBKiVxCahZUCyQs5Z0f3qPPRDqtiwrJ37uQ7BT9nkOekU1rErrDeJ66JV4hpndLYU8+Gt8qeV
7OjbsrwZbrPeJU7+qfb263e5ax9meuRNolgWg5H+kNnw5Ad3V2VQkRSKJfuBuIITUl4JFsKVp5fg
GxxoTaKMMGG+BBr5erbbNitaRj/t8kz/2IMZ8P+d9FLiySpyFpp7yfv4XRPkzpwHY9KkSpElj7ll
vZipd6nJ5AlM+dw5tUPNqPuq2RWp2FG30Vti5SpFtsHchhYTSJdIycg8WirbFdFrHMT3rm1/R0XO
IJYOe4LNfGiopOdOlkeCCIr1UJ5H89nCELCISapahiP1wlOhDdsIbbkFOySQJC9KMHbyfgDOVDFS
y+0aONM76PdtqqX3g2LwO9L6VhmH8cKO40WWcI7m5PYtHe9CWAFATuHfkd73YLfWjF2ZBmARoB2p
pvSrnry98LNi5ZYDQaIRVzANdbmYJv82NYuvoGQ2MFSxM4JPpiXuUB1xVJW0a3s0v1wyU5eeQbCO
w0C/zNCmLFpgpjRTyKSkErSJy01ea6uS+axzSwhtezUFVUUaLnAkgdcXV+avFJXQDMqMwgcS/9Jd
/6TZmHLqbjz6camRHzY+NUL/CYL5w8FTQ2JFOd/lpKK5Tn+WZneSRblHiEVOOm80Av9ZF1aIRKFP
5DKFoGWOwHk1mLQMSqBniZBhWXrmWdO000j6Aun2JCnekun6jHhvwoJq3JAGNrLE5z9DrWg0QnhW
cWreopyvQVYk06l3ZM0wd6Vv38QRt4kohnu/KL7czH13E+4j0AsofUDMKrR/VJJc2QNsdwWSt3yX
6xD+aeAcr11ofiiwNKHqD269IHypB5BTLRa3dtbqxIPTukUyw1feJU+AAC8wvJupUYw/Cz7madQo
PgSUE4gPtsF4kQ/thTe1A4Rishfe0hr7l6bVH3WdzBpEk1Dr/pM+ChSzBTnWEqACVo9z/9Q+moP7
XmneuzM35bKmpt6leHZEX2TSbSxwlupJ7myaFlpc9PaGgrdVNzhEYyP08qODqEvclTYiXRUrgf+h
22rFKtd47BJJX9c0W88CZSiLdR3eamN5O0ywRb774usFSeEpX2zQ/b4adxp9jRa55j512kspijco
fqVdaY669aJuWScS21pocuvDs4dD/5zPM/I1OyLToXaPSIOSJb3BL80YvUsbXcuQwYGLlvYq4sU/
bK+6uGQ3lpuwo5xtaMZxCapEnEajbSbwiKw1mlPNajwGiM5wBf+yO7LqGguOBpD9HfwZXE4fGRFl
esozWNRWmf4CG28Y+9Zo9dtRL4ixKJwDeYNvk+kx7uESFlN7GOzkSPaeziOwldZWvK9n+Nsiyl6N
nO8SvbM/FQO+UTgG/eLyzWYNbgZCHCDSqTwV5FwjFE8xju9TnyxLHyHQylb5W1CR8HeavxFeyPDl
+mc3H35GU/i8cTS+8US4QFZ8a2Wf3lRat6z60HggkWeRkz2gF8HjpCbOjtAEqgFWbQUVlboKQhqy
D98e6SOU+aUrO7kjkZqECpBWlcZcNANtgLPJ15woGlBbdGeWEnoRT78wM50ZebZ2ZeD/Ipn9RogI
cDWQyTbRDLA4VoBk6L4IWt/qBTQuh6L+DviAMrh5n9Hs0ObtTWCR6zmi1VjVhfY6o1m6cfJ5o9O8
spOGB/5uH/JOnopIUrgyHru5TJakGb23CoNou7lYzYlHIxFyuEHLdQBZ67mwCcyWVCWuoo2Zkmc0
NuFGZsQrG7V/k1n6nUkMlvpAh6Wc1/4YkFnfIp4QSgCWzWTtv0GqIOacTI57Gb545oQTTg1noRuo
V+zERdlRrQ0/vCVyjfA3KkhQ4qEKIZdzLafpqQArH2ig5sI5q1Kd2zt6wiOk9v38UZMQDbJY0iaG
sh7DInUtpN6chpzlSiVXpAWWV0L1F+aUvQ2G/eBKTIJue2qKcDvj2c+NemMPaL+mbpdLDpfmXJ9c
i6CHkuJrxleoCyGGG9NTLXc68VisebYSoX4XZIQbfvLqqrSJDEdlPhkEQCYP0gFvtwMXdsfrGEm6
AqDKnO+akCB+MsvVq0XXQ7CsvdLf5pqQHpU7EZvNZ1myvUk5Pg/V+NBEzsNkiZS6FNXuVHj9YoR0
BaZ3ur5cTpPVE4BgbRxX/0T6QZ/CTmiwPf5AykQWom2S7veUemfpivd0KnaTZoRb3ey2aRWYS59p
SPFLt0UXRWyIRNwQZ/EQwqc1LqrcfID9hQGN1l4f7lrZUiJqvzfBtEkc2iAIYhKyxUplUBnQIIM1
NAQSO8iN2yAbqKyBPAGqmJdzUO4dybLeCUHEVGc1CDHTNfn+3xq4+NaO9SfdyTMKnuIKfk+Ye4/F
K5u96KZqoCPziDTfiRiDFJFER4pVKogmnDSaMX3TPiQGOTut9eSKuNyhQj/IeLqBiGMiarQ9jtn3
gl9Pi6HD1c+tZf1ULntD0BcFVp7qWCIO00WyagZkl9zDUFAqRpGqgx/KId5m29DoKHeg7rnZV6HL
hq+Ze6MW+SocOri4Ln8eEkcAYhZ3FdmokHvPhdVXbPuQ8uNO+h2VL3ASOwjzi+vVn14ckObZeNmW
f2Fh8belz5PrFdFcppm+xxln3Fr/mif9RWY135hm2GhhSw5FAK1IX+U5Gd3XgpDzM5HBy8Zx471W
mPfzPL43tGatOrfWlsO7TJBsNsIGY+J1WPZnOXlnL6ZNINW+SNjlCg7LYEysFWGvR/zo0RY59F3Z
dzZgdn/9NBsbfYckWSTOHKi+pCNceYYo92izRwLS475dei2PqWcYDuKa62MJhWmOwV1pNsWhGS4U
RR6HRG/v/JxNK6IwflU5JyFYK0KafLYxDaHLopLLAtYZTV51QK201nNHPwBCw2XWa0bVeIkb+TBY
/ql0XeSEgG/UGar1IlrWEs2iwIi+K/s93W9LYzA+qE3yntKiJRgveq6raW8X9X1lqm93Nn0Prr9u
B9xvJUHGvUkI3DzhZ5IBY0bxApG+Npz64Llrw6Sq0Ra/vAm5zwTa5ySoEebxUnBpF0odUzj6Ljdj
RuCo+klD0g7H7M6rpoe5cSGip/g4V8QAxaGxDg14R3StzyZC19a1nq1ZeyDLmORbNaan5rgedWo7
Sfmr5mCbODDWbYMqtJHy0S2Wgusr84REbrM9JNW8Kbz5AkvElw1uyQ+RoIhaoo9rORVgLHyPDWJH
iUYk/+vdJcCLNQoZFDouY5sYxPiOclXBdC012mRWKWFLq9iBypAhKGiHLRFJVFV1n8iqEaSEdvXe
//RFNNOs7cFkcJQqiQkbsgQJQP2J5/MB5PpN7yiGios3ndhRPWLXkn336Do4qELDZl7f44y4tXva
Kcz67LmRvq3R8IK+vAQdzUod1QQ+Kbot+gYNdfbOa50PzhWEdwIU217JKcS3O37moWceZsoNznPS
zYzeutyEZvDIyn5IYrmzCqqFs/BUAZj4LSXaxAE9ZIF5GiznKajJpw5r5xIEj0b9WA2YQPPGAc4h
XtES49mBMMx5dg4qhhaOK8ipUzfPt43u7wqX3TuPYcp7MWxIc5PqTjw4XvSoujGmhg+Kgcxa+gbb
xlCx4eceUUxjQBlks5nSdWkluE0SFPCFv/PZ4NEEFVvZWNRVDB/NaAMdlEcTSfIq+jDK5E0CFS9a
I7tjNO/WfoseQkJ6IkdCrzsGOV8fjEh8fBw1Ec9NI0OcRvx5MdQn8sYfK8/W1sPUNauZXnoUCCgS
VTJZs0IsjPhXdlvaru6MTrVs8GaWooMX17LpFxeX2CnUD1T7RNWyhmXTkarwtaDrjRCiuyHgufIK
E0pC6AROrGY1hSZbSopZo3yqmU5AO5gZ4HROvo7BjPW9BEECXzC7VR6JTaU1D13HWbBXaVmpDV4x
S2vbJ/ZdY+8mOKDVFdgxfF6BF9HWUww3w2Rs4CsYgjUFPqVODJ3XP4xJsPNoYeuAuDZDx58mUHsx
9XxYf9Fim0htjNo++wE9CpTnoSa25aEvDV+9cQt9kxesvZpd3RxIoECcklRDuwatuIxN+mNBiBSs
CrF/X9QyWyvHTl7qr52WbDU7QFIkbhSu0wXT81jRK25Ai4yHnH+eJu3Dq/y9tCqizaNj1c/PpRJw
jxFN3nxFLWubxvVjZGZHx1DNaO2ZVKc5fqegdxlTma1gg9AjKsNkau95xAKjIh6WEf8SflDjliIs
qwuWs38bJvZnV0SkLOjQe9ZLEGUENJJ/pIgb2VwG5ECm5W4UOmE69SsV1/xkbbSCFJ5MO9RN9do1
Z7v3jnpo3HeSulxvOBUy/hQWw3NLH6y3iWj9UE6QzLpiRkO8sLXg4PfBZRqzo60BIRYO0FH6M7l4
R50vvWDExsJTeOGBtpujunyxqO7qwjmP9c5NyzcSQn4Ii3s0jWZZ4obEKn4zl5E6sUGcSUEOrvoP
onctYpgGTtYBR4pgAxt4E9TiV40mqYm8c8cmW7m7agoPspqfSY1/9TW+6hnAV1OyLHsbWXhnZ3Q5
F7usdtoux8QYChI1qORo6MipyByVgoqflrCVGLl9Z2/jhnfA27Yr59421lFv7a4oMc71UTL0Gt6e
a7orI05EbMHZzPu37C1S2I0+uVt8OXuppcSPHIxRIxYDW0I7P4dhez+XG42xmdXmV2sRj4lO5JKh
sCJ/lO9pFO064pdo2SJ7TU/8syYguqaZ773VlB9Vz3ghoWLLYKPoFJEAhce9/xQMiLE6JauiQBA9
SLBobNvheIfAxY6X6vO3DKhVs37QiEI0ItCXtgwu+RTs1b1C/Y8qOzlcqeTMKoltl8YDA/O8oVod
mblcT3W6b0z0NlLhzXY470yPoH3fNe/zWb9Q0fNUZvEBW/ZLi8RxSdwX7OVAwE4UoUqqvgfbJfWX
m5qlKsGDDLauuhdbwX1pgDW6tVNT3AOgxO1S0d1MDQLP1LTTq84GMiCB5PshWJ1QBTRm8EP8V4Ad
CHpSOTZT/7Nq/EOGp9uCQbTYLborgTeCZit0XwzIPj2/fWAMDHXzPg14dPVcGakaPB5WG4xyuvFk
DKw9wWfcpjfD1XTJQYrruZN2/zpooHRR554rHT9D4l4S9Si+5z5UzckZ2lcOE8B4M7dPjNmmdr5K
A4Sxfs0DcaG2dH2F/KIMGlsZpRrHvs9cHsFDPCwijDqKw6ia5Jx3xCoacj0WJEB2qF0tEf8O9fdx
baKF4NPUu/Qz18Qq7tnHogjPuEEk4HJs0AnOGArA9j5TS/K3VsfyED0mSlkxeeJnEgA67djsgrR9
tXg+Wvp4Fb9jkm6KFMHbq9cWy+bVmPgxZ5WzIht0ibl9jrKVbV5CUyfLRaHwkJfqFosKbF3hPQDo
nRH5QKcSt6ouXx3JNUECRGpelYbLkKxqXXr0GgFhehW0cEaFzlo9vCwRjif5O970m9hDPVjNjIU4
NJMpmhZsr9s+0+KlZNqJmFsJ/yPpCbxVPbsDP0S1/ZpwdUT84SbAEzsqGmNEQIk282ee+Z++V70e
1UlZaslDvR+j6dB3pyT0wxX6qYEshNA9I/l/0ak0mmRgPJg2t1OgDcB+gKZlP56L5eSiT0knez+X
Kc4co5lWlmhJcYrfIh2CiYbFeZON/TlndNhEnkYXlB3le2faNozc7LC2eCEMo12Lme4Hyoi1hUEK
8hMO+UtXG484TiLypLwXbSb8ygqOQTubO6JWic8nBGFbcBrsaxkQtZ7sxlKv1zXs+5II3aGii9sn
1q9wOYBiZynqGzwRqwYTRor/YsRtmrflazsWJff0spj8QzkDQDXthkDtDzE6Mdqms++D+rs2d1Vb
Z3eCM//CS+hynUa0nnxOR7qkVbdC+4DqdKVKDZd9hlbH8zNWnsF890V7Y3nUmonCu0AgniYO4lcQ
uwuMe6twzyIg6iaN8XH5rHBjS0L9lfGKteQ4+hWJdrbxrDEi97iCyRQ5kQ8mOLZzQDC7+GKTBMKR
uHmlDpRa2WUO2r6KQuj0YRhD5HfIU0Y2DuGST9Q7qzbTn3zpPZsqocFocVJgcGVh8bcEtZnrEa+0
+gbEsCez4IyCQpMAidZZYi7DGh4ipJia1t9gGhKu8yUc5Mku6XErBwA85Xxi2zUuUDQ/tr8px+55
MJtgeSW1lLZEmcwzGJo2JVy6Ejtleb7Koa53KZGZ+3l0frjR2zX7/kPpzxcd5+uc0Srlty2RjCjp
RK9huUXBh1zEu9XD4ZcyuPfm8FgQxCQ+9cm6TwsAXEyJEYsBfq4l0Q5HtWHKvn69vsG+rzZEJN6L
eWZ26ldazi5zVWCILOVk5+OAwMuhJQAAqWvcq+ObWgqYa6FeoUvVo6l9kizqT7Vbhxjk1HqhRApK
/nBd09QuSEo+/5h+ksubGtAX6j1jqjmrjdqsxM+V2flf9v8yVRS4f/zK42IVN20df7V/LqqCmbf/
Lf1/Yuttvv+bP/kn+2/Yru2Rde+6JtkL/wwUgv0PGOrAHWzDMX3rT+S/+RthBKpqCpWIIvj/mSZk
/GYpjhQdgY163fyPqH/chv9C1TmWr9OgxWszAHx4oj8ThSkYgDDIrkK0NWoLvAVbqrZWYxvnW6sm
agwV8mcXiaduRNk2BTNVCrtGITN1iGpmtp6lwmz0sbpjdUDoZZfPYQp+qV8RHnMfKMSHPLthRWYp
atrW01Z6Gb2j6vnJFFLkK6eR3/PkBjBSBZzkGTWtI+TfUo4YLqCtRpfA2LS1um0OFoV4+71V4JQE
peLl39igVo6Cr/iVpxg8ywPXGhXAlSioqwXzQk+OQ0i60U4vCC4EhYOrim+KstmOeWXunRgisJka
egVr82nuU2ub5PGPU5O5qWvNPi+BlEA/WaZquXdGi6QaSlFQ/o/bYYxv6QahgHUuhlsCkg6tym7p
UT7dCol5b/ygIIf+1rEYGGlvI5ravay/dI44u7J9wB/WYj6xzwTVtEm0EcnwKKaISYOWHfKOjDfd
HpeGTpm7KW5KKz1bfXQzztN9kwx09+AGYcSH8XkwkUe7QfJJ98ZNgO3RNrpHHvhNg4mUkN4LnGwE
wnBFsWIhcOzPfvFKFNF+7O87xzx0srkzAskoVH/0Q3fmBsjPpRVulKFbDwjBiSY0gLG1iSiCrK0U
1qW9yRP9RD9Okm6ckPhCFwpDSATehpPwfrAxosIdVwV9iQBWe5FjSCBjdoRmBXYhN/+n9b4S7Zag
gmPtGJ8iN74tmZE2lX5UlLY2Td2t2EYLGg2T8R5Ee1pHEh+7b+6QDQyLgayHKBneUFw9kBLXo6io
EmthItdf2ofJ1V+9jNSbAoTL8cwtvZIOImKNzmffP+mpscSzle5jqzwBLu4dnCuLia4kd0QIJ9pk
nUM1kTC/yCZ7FXZ4W0Ttkznpb4ZW6bh7w6cRxFsz58tbt3C+2wHzVhCQOUAkxUJ7dO9CHQ9MrCmw
n9lvkeO1TzkE69EIERY733pmIzqogFr74XYey4Op8/FHBRGGlL2Y7jyRqjBvW+muo877lnNAp46G
KCEeOCKKfDjUiPjFFC8Lf8xPmXXtpvzQSeoG/S/PZk/xxeyjW/a6cTVPdUCubE+2pus9w/s2ez/p
z31oJdtWa24Q/ttWRdKy3yGUh79YdGgDdSDMhhogm/CHOr5Qf7Kpozfy6OXSn0pMeVTRhz1p/cQ3
2DHgWZ0YCNxffbd+I23z6FE0CbPIfKNyJAKcL5i0stWYzRtzKAjpDJdWeUhgN/tAOxvO+J6UwZp5
ZuWE7UoI61IxCGYWabPTQcPTanOGBtIGlko2Bm55/LgvJqYH8IfLXKTltii5fJa+cVuTru72rrdm
/RjHd5x85LkaAyRzziS3VlwwBrjdg6T/cqHpyP5TRLl019BO1yEzwSf0xC+Xc2UtMS3mS5f6DOZ+
LpGR7cOyRtYezpAkFUc4fFkIQZL07KnsEPpSSIvySb6YrVPpf8Va/pz2Ji3NcvhVcVkhbnNwmrIl
5MSAYnA41ep8pywKyoEfgyf6hQ6+KO1nNpVvIrsvMdKsQ+PSwz6Q1rssyvkziuhaS/oGOS6Kz9xW
RVx5eTRAEBcjdFNnJCfqUl6AnR4B8UAoaWMOZpAtDVdmmmB0GtsJUDu+hG04rZEXvKbJg9Pm8aLS
CF7jmGgccvjjRU9WyHNepNGq8rvhvmj8YjNmkva0JIAxt987PfpVUyjX2/4tldl+CbrrBvUi60YX
wZfzPY8EsvCx4vwB18SKOZH0eGym8iLyqASXuMfrdTMEE36p8MMgyFZ6/lKrbJSO9M1W8biNCmfk
0Dved4YU637C29rYiIfM7lFIzBFdj91xKPV3LwX4rXTzpFc5bXQulPzkw/0o8t8vHfquLobFodO3
v2PCFPbw9A/ua4hMaSU6jNxeZnRIv1rijBoAmjAhVLQjr6NX8bnV0OPnhVQYKuchD9yLohpitUWI
Eu45Eu46eTHo5WMA2BsVYHN7IggHg6LptrTNfRNd1mIJH8l6UZp/CjJQ0b5EOYGRwQxu6POpUtcI
M6j168HWNlxT4i3NQd/rGkZZlDsrYL0HB/JE9IeSbDciMsn6Nq0Mnb20P2u3ICK+hYOnJHFsShsF
E42PDBDbpCfVC33+r1RNbcRW7jXPPScUKi1rs3oQ0ueLyPqX09jI0r7WCG9QnVT9bUU7faz3a484
O3wxCrhiWzWj/M1zaIYlPQYJHOSV79TMO6RmCnc/t9hC84I4hIwUkUU8mXh9kYe3VrgwzeGh0/me
xBZGAdorn3PvODUMWEbSVesk1LaWxULqaSPTl2ZgjK3Y1YXq++IDa3aawwxkZ/ZTLsJtmlbRRYrp
y+yj6iAcuu78Vg0UPJ6ZDlDwHmjRYCYbwvWdtVM1zmqc+p0z5d6q7Q1Ge43UfxXAyjeu34RDfegr
osTN8tJO1ATQ7vvpxvVn2WM2T5uoZ+DMv5tK1hstG5+QIHxagvuvcPHnehkBEk3qPrgzaCo5T+vZ
4MUW5WM9lFgowQ9DD7PVjA8iatkaCBde+ZXhryLMtbn0gMj0SmzxHTM+R7tx4vYqk/b1Wr7OgeoX
LvMVBfA3Q+kcPeqFqNosYL61l9bMyUbo9YcY9Gw5VHKFhvpdt7Iv4fb3c4pWJmUgXgjzg6IVSg3D
4lnqaBuMgblfRUbwr2t/cJcMvhCLnCB0Mu/hZb+y0f4KQ2vnW9QGSB7IpWhXtshraFcoj1PBTR9B
giSKDQkVL4ImLiRNGq4Eo7DZSGPrKBbFUXxKDLEyQLBEEC0RhEummBcx5/QEKDamUbxMzEkhh6iJ
IWxKavAOE2dGLSLeqoC6ko/0XHCjNeQCM2lvfcgfKPS1rdggaQAgJhBEJkRRA2FkJsamh0DqQupK
EyglXXFLKSSTrtgmrdEfpuwuUyyUDR1VKF6KZZxkLrkqFWPlQ12NJrEyVY2JSKN9uEt+jSXnPxdb
RX3IoL66qXoR9QCoGujPHkoM4bGOVmX+LcJgTSjbt6F6WoeyvXfEvAeOfE4g2irFuOlQbwIKruj3
Wgsjp5X0/9UhPG4QmdpCrUaKvxNjeGrxHQaaAbOnOD6dAETCoiiIide0Ex3yKxsILRhXicbyF6Vb
ap45fcEdKg6R66T2KnhFqo6O9XApFN84QTyaioGMFBeJCwdHs+InO8VUGlfO0jvaUJigA9bS1TR3
U3E2qBXPqY7CWCF2hWJA0YbdlQO+S5746F9ZUs7ggH000Ghf9ODtbHwCcWJ+YgFCYGmvKsW39u+t
Yl9rxcNOELIhxKzPb+9x+pKZDWeLUfC1SUYT+oETmeJ1PcXwks94mhTlq3+Rc1Mh3EvfZ8UJ/+8Q
XLRxO/0PQ7DhQzD+SQm6+mg//s/39S/PHznjMxxDV/9VAv/H3/wxBetMtISnKvW77jK3/hGq6/1m
+0zAgcNgHBCuy3D8DwG8/ZuL10JHGw8a5qtZ959TMLJ5hllTZ2f4/af/iQLecPx/iUD1TccMbIZw
wqdclKt/nYO13ADxD9NhIdsMggqVdxScFfCVZxRkMA1rfrqtTO82R8UuEpVOCGe+dIyjWwbsCqCv
5oSQHOUUcvaB4avzzqFAnnrFfxnT9m1nb7C73MUIGFA3aGu9RZytW/6Cm38Bx/dhjt6ZsywqHUSw
rS92Xc8eRTSiBoKuchMyJGJ836L4U0n1x6xkzpHiCVv9Qvrx42wDLltKJW7P4SahyLUavQ/TqZZ+
r+Pv8cubmBxT8ucUTkWe0altnFPYJp+A4xcOaper0ZDy9AtJx1tjAAerAmw6wP6L2clY4wQQpWr5
FKgGGq966BzjJg9b8ih4U9eEXh2HXOn1JwU4E3VyUYLdKxrf0QojGwIkjfe+2ZH3g6WAp3Rj74wi
Qa0GG0TL5eIKHaZZ+oxWWyBFZPvB24MJl3SwFty7Ulg6OaVC5yxyhcJcg3eXp2ID88vBxD8GNDdq
2nCTVwoUE/oTZcVQtTx46jr3rMEYhu3sMnC+Iy0Fky4fpVVx8a4fycxFM2QI2ak9V+awiyJlL0IY
XzMSxjMkqXoUa8g/jc7BjsjJO25ImK2t9nHu6XLUAvSeIa8piNrXLAmpthab0W1pQ2yUuSuCatHm
89SYI0VU0ysaVXbRJMVajbirQ4+PYAg/mjbWpDxoy06nZrfRE/j11H7xZ3mb5xMH9ORyxev1rs1Q
z5Kcqd6YUec7BIIXFd7JaWve1DpyR4cQeq01PzgltmtUy4QggKhTg9O1kGeKZLO4qmb5yxQGafIG
EmQRD8wCqIXho9cJooLS6s0l6idO325FXPuEHbmsh7NmGsukGPqleuVJpfQbUfRTOM7Z8lqCg8mE
VVY2LHZYI1y4Va1yLpLIOASicPBjytWKods8Hhnw/YecST5l3afyCxYbNek5anHNVcGzFbyj98VN
ThnoeqJ3lUKdiuo6FJpsQrRXR4PHICZ316tP6xv9PpZ3m7kUioTHcJBffRxcnPLNNCsaDrV17vKW
rqB4VY/flNhtAoMwQg9ziJuyEYIwSX09Rsi81Teu7cj7ydxqS5vgnvSYNzFa+0gLCZrkDrre/uoQ
EXJz41RAx2qYCwXmhkF54xKvQj4PV/l6z6o1pkybU5PPp8joDsItSafhdiVy6qeOnL2L9iyZsIKk
FfSdjPEv5FsQM7o/YWy0jis600nBt3df6/jCXGysNFy85zmXkfsdI/o5reFE1Ec4zNBh6jHUr1pE
AK5MUkrpstwh3CYJALNKTkww82vOYjEknznmES9LfqROWopmwwt6DSeBKj7bI8L3300mjg6pzY2q
m6xZyg2hmDnFnAb5/Coi98rsBzUmWyap96nB4O9q5z5Dva8H08GMluObpTKKCRdDJYJCwbuH2UZL
QcQ+nBESiug0UP+zML10PcTipi7hBZ+aOXq5kqxBTDgrDIWsXjqgkUUeYOG5Onb62OMl0T6NjFC7
qM8uJSdgff2oDUR6g1s9Rf1l7kkfcUdCDQLYcaD+xK7xczZ3lUtjaeHlBJ4VHJ7oKTQ9RlfbpiwB
xJQATziLvkIRAnuBdCWkdiwFCKNHeTGhcRgkPEOvXJeOjnhZMI0B4EdRiu4eyIAeq8hcdLvfTbHc
E5S9I8rMD8N/sXdmvY1r6dX+L7nnAYdNcvMiF5FEzZInlV32DeGpOM8zf32e7a8DNDpAf0nuAgQ4
OKjqPlW2JYrc73rXepYmARM7t5+ldGEP7UaFSBrJ7saJtXPIU3oTCQSZQXFLc7go6h7aS2wDAQ8o
fo2J4wP60E1Az1Wvja0200PmES491QksiGK8RTqRczc/Q3HndS3BvTRiONsVimblHtmzsCniYgR3
fftZI0Yu12Ei+BcwIlaCyFP4wPiW7P7T7QLmeBrR1S7dnlXDOltfYJm4pq1sXzX8dD9ryNCSfxKT
lnZrvNhZ/pSOLcSgyR6YdYvLJBcq6GX6SnZ/pU3atwqVhRVXudo+6qTLfnZgav1hskguOpqD1dqx
dEyFEuH2PqhoJ2CTMgBqQIJIQlAPKLAp/apI7hs3+jCNqfN/rgXBQ6VZuHSNjKRU57mbzHVulltu
Ox0+hOayyZ1sRuMyvuupGIeKz20NtWCfpMHbz0JVTykzn8rubjBcZlqHE0Boi8fGTA6Yz3lF+aR1
DjF7q9j1KjJm8h7mmfY+scoDLX79Wffg0j3zCtLpoRZrP8usWeFtgzj8QDqm23rZ9J6LVsGL//P/
uMngkfoy9nyfvZUck6HegA7w1mr/jWMMVR6/a4cNi22R+jByxH74uVwLGIip+U6Uw1m5Y/UbJANe
hWHTOMYr5LpDDBiqaaJPMLc8w9Tb6ZrJx89Xnqr0FoXFPojNHbDJgyvZ4nYsmCcsxx1kgCINP90n
NzDWbW2h5zd+EMO8iK1NlJvUJZvrhHLa0Qr8pDXPQ2+eoYvtsaHds3eEkXFYrHojGGVCWz83laAz
vmA3iel7CvzOm580YAR5e20dY8+CwFdXPh6vqyntYyi8l6EU3whdd4DHqe1OiZEN2BSyVjExsAMY
kXtg0bAaWpq/wy/S2G26+IOe70cPfcLCTRPJgyBTO1YpZUNMU8TkBjvfCOEcggJat6dvPQJoyB7H
yXIOU0ELVR/4qXu2MAM4RMjwonBaXNVGso8pApsXfWv23crQwCryiFTeg5puIdMSG1cL/MijZwjN
0/U2dghU36geSWatx9E6qnyJ0xWbcu4wkMnDRBDIMvkwzR27b/Pn/5/1N/4hlrctyKZnfGp0A7k8
hY/ZPmJuOUiWlCyY/SZ7t2nrNCPrErHR7RK+zTnb2JqBQ+mRCMG6U0ydFIAJldxmVvsBW/Zi7bo4
NzRrU9fAX/LaNzzacaSATvM2Brz6+PPrsvfdq7wsYGwgv/pgI9flSPA7pq3Gpg+4NLci4GuRAXNG
X2TzPoRjoAX5Q9nwiQaXEWMZqUngN0ZKIA1eRGme7ST/MQS52vwUFP1jWkFOm2gS5dKasTbw165r
0zzWg34KWrAUvHysiOCA7QZrfgqTJ2uMX6Fzek12MJtgXy/tDjfRsSmzfZbzpuu1L236sNmU2FWt
xI7TIPExTPoWtt8GotHecBAuZi4ItFtjMMlYcSHmtl/RdmYCgYVJX61jOzoQ7t0Cl/h0GsiNprnp
NH3befRlZDSYoT27AQ9FYV/nXgUanAvp7U3R0z7nPsa5BW7ROyS6tu87je66ZmfLdjdEtT/Eu6hm
VKenOcNhy0tDaS1gWHGNHG2/jIKlV/oQkpKxZ+8c4xTk1Rpc5ozQVEojia/kIZfVR0v6LcQyDRto
G+ETKO3at9A2eerrT+CllpVCGScGd0PezxET8vMsq/emyBmiO0/n5JnO2zRq0kstl3fdRO8M0hdc
+7OPAeRSKnTNAMOGLCQMjX4fwLZJFeQG4jXxC7g3nQLg6AqFI2HihLkY79Jx+eO5klwUEEvI1KME
o5PNFgWGOTvyDlsCec8aIn8N1Qgn/KhAPDyMOVn3eIyxLneweqSC9mTAe2IIyXYP1QyqT5IAHhkV
6KfJufoG+/cs+Eh8SmhAViyjHWeLh1SBguyCvwxGLGciDlYzNCG07udRwaVGm01VD8Rz7ejJbqZm
FG+PfggC91Y0pbOJjPTQwSvCS34XRwpgpPwt1LluBGwjfIC0TG1G2yp8G/YRdMKW7V+Qn3R4exgn
KOxzFsxk+TWDnMQjvYfPUO1G/ExpbNUrz/5DuRLol54asNQDRELv275TSCYaw25OiZodW1O8seA2
uT0Ap0mhnBKYTqmCO1HDfZ8YnBa66gV0JMSoHLmnVkioQMGhuBMeCmhRjsJG2QoglUGSgpdzrn7Q
UgoyheH5im/SW3MqT+4DSFR25S9wqQgZTjj+YloUw7vgp/RR1T/mXvaIy4pZ6oWZwl6LIXyZFwyT
o6qOjHScZcuuUZWSqPLhcYGQXam6yZpMD31iHF21+jALEr4wgvFxA6bqXmi/1E5ULFG4V5wohwip
s6PCXI8Dnnbsyui7FI4FEoi30xRYhB06MfGInsiZVQenAPMbAE3sa0y/mGE+HcgUG9O8ClWxSV5A
lW3KCYQRdWyzzgvq/u7gb1Mj4X5BpKZ5ls5Oh5USDr5X0jBXZ+6gkcaKechhT6fvs6T3U1cFoDlN
oOBCbNo0rVO1mFDXKAulBfTQ0R7KMM94yIczilYs0JB7YwMDkaoc5WLb5DYo0tl2Ob0vudwELsxk
sDkDeH8W9EQvVImpRpuprWpNTd6OtVNVp0BVnhK++ihwGyK6Tcwz1KKC7GT0pihVj80/rW6kVDCz
45i7/HXNkpc6soxgWNqT2OgxHxsDeWBw5aOqY5WAarYFD7siIfIhVGmrSXk5den0uNLnGtoUu5Y0
vE7AY/TOey5VBMd1HnpVBdupUtjBKF+T2jwaqi42db0KHNzbD1k1V5WyqW5+iIxVvBWOGxTdkNZQ
CmhLVUXLBF3tU8MLLgAHrzID1ubo029hd79Ja/8celA6n0y6ginAVVuQOkhISWmNL0VFK2KWvJl6
4hyIQ6wsu0Jm0AgM6VEJnZzVTKc3X5ottlFZsiLseLRoKNa1xQq/NGF5UrLs6rehd7tzkh2ZJsaN
rnV8pzRLe/IxsJAncW58lfn8Tnzq0wE/hUMWw7OAJhCo3WdeicNALiQ1zPi0yOxqe5YaPtxKfZ37
ODuUUbGPRYHyTHJt+y0DMK+14JoW1SUfNWzfyDX2U5+62zEqrbODI4zLmBVO5FjnFl7FDmeqX5Cz
XBssdCcYK6CtMNV7g8A7oGzhTcLaC93qRj3FYx1bzq6070RwxxGV+DTE1gIrnE/QH3V9ibCvxqBn
slG8DkHuAh2vCUYmcq8HyVs44sGyctLZPDztXu6TAvPZLFfhGmtqt9a74XdJD/kqiHrfyhYNCWFb
hQ9Jg/DCwsnvVfG5l0OAzNpN6Qx3dcoUFDdpvaV6CuMxnDyO7HC+zPqzc5eFtEB3F+CVM/lhV1Ri
wfY1PwZrZEwDyAc+mH1DVmnrUmqvecrHk+UfG/Clf87QyHWP1UutJ+AnUoaVujmMRvAVC+YkZypJ
FNnizSuh33CcIksYJFTGdNgHMvQsRke6OIGR+0PJ0a1dnpl6XJbQLdMcby8N3DD68PSzfLA/F7u7
N+zwD1I5X0hmr2xDQofbdKgPvwCd7xcjuOSuse7z4nfdTT797XeO+VSPHupZhsPFSG/aYD5WHU+d
ouHzx9Z1XC+547Jf+WKixFntINhEyycFyTM8x3TYqzLDCur2UI9bF2jcCgRxzvvoED8tgXhR3CUc
1j4c0/ATRvytdqGTQXHMVyIVdBPN1TXjTHMaRfsC/eNXK9rnYIzRDnkz2K4UW9diIKxFRaV1j8A+
mMQcY4i+rH5/SUJfhDlNSvuimARfRTUeqG4OtBTjDExXS0p4qB8e0FTupZze44EoJr50zWdtFH9J
i87xOYHrbE7OvbJT9CK8CHwX7JJT9ntFWp/TaPRWMm1A5EX7YunYQwoP/BELWsLwxaaPmi0r0HKj
NZG36yG1WcW21ct2W+acmA07/aMZVYku5bI7nPTlbE/yuDwbIRYERjBOVHzyqZRmN9Pds1++obHd
coI2tGRyHB6jO35BBNwL/bZ0gGga0VtUDhs3ncLLYLMgaTkwhZn7mc5uvAWEzXZjfppH/Vft9jM3
zGzTzjwnCRL2PrG6k2FX59yS7N1TK9okVvngUazNPrcRIS1WeXPgxo3qqdrna7KVfmnwk1SRhP87
kpW2HWvdyvDOADZGtbqDvQBzbwinqloSi9l3vEhaa5vgu57LO4wpGOxLbu+It6yK6LEt4jsARNRL
KuxqFTxzrusJrSJf28nj2AApy6yNxl8lDA5ojpAbw8u1bdb2PtuoO7d4B/rFUUaIo9tIHBs0iXoy
N/ZZcgjrSzM+NFla+IGwb1VNYpsib/aI0KUlwl/YFPedLr7nGPyG6/S/7ZSDE+eHDYCVzyDXPyXF
Cv5CjTf+IOfNqKxpr1ULa8LOeRokrb5D/NXr+WvaIznELfhiCII35s3HmgFqy6Lj5LBmyg3twOcs
pcKJsChBmHzHFTv5S4Deic3mYfKMcV01JOrTqUbM4F+ROVyxIFR5+JiFcPkkEaK8460ac/E4xoxk
eWF597OJiyXtiAYLlD3svP1RxNan04EViMfuSXf4zoJBXCwJIssNs3uzFiVNuyPARMlA3Go5l+Si
0XZe0qI+mWAsypNlTfc/oXwr0HC26/XNsszwqnkOmeJSYUjhqSJwUf4cCzHuAgPw6Czfy55HIsT3
1TjNrZ+qxG8BPaAa+bi5OuaSoNtF0bCf497XxrEC0/iM223Y2HaLEcr6KI1PauO5k/abstnMZo4F
GN20cVty5SVo93QYh20zE/Grbf3ZYGiwCcWs9JGg+BCY4kyp9rPnDOUm7Mwtzqdl1RjEM5qhfJi6
4YKlLvlVRRe8hjjrGxld8oAKljAqrolZkbSZ7rqiiLdaC59HdOBXxeRqe21gT6B8dk9jivOGP7zy
lBpUQlxth1RxkQkfTdpwDZtmOE569WiF+W5gf8opuPFOaDP3hoG1prY4ymiD+wpzsN7m4bnm7Vs5
GZQex6jkBeMugdF5uGoVkZJQCMrlC4KWifxWfg4lovH9feQDgmQ1NV92/K4EfbtjEY+wGFT20U4o
LlY+fInlEH6gifMmOydq/MvRV+cOQSgxsARkAzqOG12znBXpj4JS2jCAgXz6ygpcLNorsPv/X4ni
f8KOSZcOQ1hmrsGTwvrHBsMukLO+LJgsYCxuExoOVjHV6GVhnFNMWFVk/g/KR29lzj//tHn08l/q
J/3fxAnz/umK9N8+GvKN5d8bhW31J/62IBV/IZu5JtZe0zFNRRwbv9vuX/8Fl7BuSDannnr3TNuC
XvUfK1LzL/53E56cIzEpOzZtoW3Zd9G//osw2J5CRpVC1yWtxrrz31mReu4/bkiRMfgGHPa0lmnZ
uqt6Sf8OKTQGUpZ0mUNtibojZ61xq1j/OnoOH0eMM0JZaGa8NE6FqabuMUCxjtw6OlSlPLa0bYn4
7CozDjOMSVIHg06FUycdjOhG09rOxsMTOvhj6iLs9pqBwcdSVh/+Jma+H/uPMgINJQcfbal8UOfc
t9yzVrTPkTIPdcpGZOAnSpSxyHDCVR2JQ1X2xFQhXbFvxYZU4kdiklz1yqAUK6sS/kJ+XWPtKl9z
vEy5MjVJZW+KldGpJnB8x7mIkL+gFDlVhQqKGLKKlElKE82jlbDJCFFEA3xUiTJUsZz50kZOZ0XZ
YbbCdeXFnVhX+v3UCTz+UUtsIHA+zKF2QAH31EVPnHIF6ocRMRGajxH6yYa9CpBAWwfiEbrEAsMd
BZu0FVeLv8Bn52yPUSzEMTYNL60ykIU4ySZlKbOVuayJv+OUySVe1L/wn+nVEYfJwU747UvIG6QV
yqqmbnLKPZHhYhtwswVBRVa+nC48P3AGjeaLOYUm7hdeF2+cMKAsAoNah0XOrEDo1++z7jxGykKH
Pvit46kL3ZuLwy7BaTcpy52pKZuTsuF1nbgUFX6dAYde92PVS3hg2rj3HGXj6/HzAVMJ/TAfHkJl
9Svx/OV4/wJlAuSgLNd2/ifW3Hdhko3HLVhnD6NRMETgIjSKs6ZRjguUEko/hUDkAaGwCvk9ofCf
m5SzSxpRu91eRjyKnPIfOjyLs3DeGjyMRsepfnHBt1AhPT4E2Mk2SThierSweC4z4m83s+LvGg4w
sn/s5vl3MCAlYye/Gfay10tKvBqyhrY9w2GyvT2AXW/T4r0sWucl77KLUSO4xDnrKVmdC2XX1PBt
0ozAGllZORuJC7rAiSepEFvPsY7hM6pvote+08IQz14SscgJn6FFpwCUw/40ozjaYQV5dgR4VNGV
5ikbcx0tXy2VnFgUquex+epQMmetv87KliqVQXXEqdoxda7NKoaOVFtQZzqkKbs71MhT61rK92XE
Yu7VkLU7e4DgHOOyYb6DeFXvQJBQ5b3sO0NSl5Z3R3KYL2UibzEtNuBh1hVRd8Pqj1WTrsEZMrsN
j+r3YEh3mZms6MrjGLrk59rOrpkVs/EUz9jwybb6tlmeO2dCUOjLnUvQmosE9yA5hkuQsp+JhiTk
eEO3hCbmuxnlAT1MB+reHfsYZnwq9eKhtKxoa1gSv0arE98p8l+D4ruYHfppW7xpyW0qRXZwUxvJ
0NU4xDJzlgicKInypjpsk3J8bOLk6gkQHWJ8gm8PYylZ9UFNmaNFx4ebYwJfxpZD1Qj0ZQIUT5Jd
3iyyOSBgqEiqNcsvZXqtmv4UicVn1gNDqMUrY5kPQXJdcsjeyTsxNSni45gTlh/to8NNrR3YsAQo
wHFXkcYzGPKG3N5nPZq96T3bDoBgXH/LBroNQQpnImjQDb4Ip+i5TEbuJiHeiYCHyKYIvPb3wNmR
hSt2xhfMEd2pn93C57aC9pxe0XR3xTI+LgZhOw00NxoaX5RSjLAJjN9LM2KI1cNxZcPhPXtcMHvS
za6f5iEpMe0w40U+CPESJda48XotvyR4E2AWcueI6omA9VCQNh65AY0kmjn5N6cWG/Zptr3htGDX
8Lk+3XA2fpe2ea4SetgrwhQ0Wph+aRKcLRGsqRkO8C2b857sec3optH4vmTZlqAVpUYZdjnNPDXJ
TFvBPCeQVs5czayL6l06pdcZOozaxTQjjtkAfAvrxvaAqeTSs24OE6s/6En6x2XabziDrxxzm/e0
Q1GEgY1+SDVOzQZeNHNowKL129Dgd+RocW8AFF9Ecip7z0ZLJ3YxUtqySv2f19ROKxjsLAXz+Q/q
VGLae7sYXmTcHrUivCuC+6bSjnpFQiYpANIVWZEzzeYNl27fM+xEfp+ms983Lo/XlrYiy/mMzHln
DaI9FG3FyDI4jMZUF1rFwOYxmVx/9vBJJvasgBL6YdC6u2ZMkIejgGz2rAO/HS5WCwhcgHuY53cz
ZiwAsKStqIv+apqOBBqndZ0lftyb7Z0Un6GliFfY6GlWSu7Z1ziJibMcGSbCRN2o8hEj8fjZtVcb
hzlRhWKt8x2tjJ5Wt8Z8FW3obbVeHoukuoZyl1rzgkoEKy70sAUPserMJiWMHTULngqXhpy5zs84
YLA4AGubtRJifZFduFA+0Ud7LMnFuLbpi+I+/Ujnzbd0W3A5Fn20sQ25hG6wFQ+taLUkJrs8whrr
IcYUbQttF3XF1ksMvw9IhYuuvpSlfspT9wNmzFdUphKbErnNpSDqA7uaTcxvxoMLXRbwGKosp1mT
ksnEGX+ldGp2TfKaA0jesoCMVkmEim32tBx5kEwWeYo81tUeEtEY21sDWIYxATEuU9daR+383Ng6
OwE92NUmn3onnaiMpO247umIy5ZLGyZn1vm71vg1p9OMA4tkB/rFc91ik0UuZT5KeaHnqLgEctfO
Y70dQv6bEf7CJszzbW5618gCORUl5SnX+T4JOIJm5ye+r2OXuijwqdyWly+yNb/MmX5sPaReBcdW
C12ITfMyr1NhdnwIE0IIOi+CZQQ+dBvIsBpfu6yKP2055AhnTgRzpnzV+SiuIy1NaMt7A1ERr0b6
ucp2Hzj1ld9C/NMxwdOC1bUZe7gas3GGAp3Wqg1sMm9Nk1rbGtOQ7MSploTJGceP4eA+GVP9UqDw
Ur0UWThuRi28wxD+p0CaqRw2WvNBD/RjXONwWhr9T5aV9m6KaW7R6DxfG4EdrGLWQrtO57mdJOih
Q7NGWj/WSzJttUiyDeYc1+CbQ0ncoMca+zaotplrFZ8mi/RBnffIzZIYAxrVaCDc00A+IpjdGSEH
VLrKkm0QG+4WAdaPY/4j8kYNS3eo3sGsfZW4B+o8Y2OdVKCMAoD0MSqJZzxZ+p+0RtANyvoUiprN
hhZ3O0nzhceTZ+j4g4NKfMObqI+99Qvhmt0HKvqS3MBD2ydc1t89Jyqek8nsNr43UlzJE2szmbzp
zJm/zCK/2gTKa8nYXYjo2lv5AhstPeNYHHczte2rsa+PAGDuS/IHB6T0bW9Xpp9p431kpy6RCggr
2WD1W/APu7bnqihL7Y/jRB8wBlsOJtwVc6ffC8wx2Pitw1BXz5z5KHxmJU37nSAtfJ0jDp25lyyX
3qEXEsfFyPTAMkhu2rS5FyZYtcVykIsn6a4rM2GxqvUQAXmIti77Laivd1OH2sHMT4lfjQlswby8
pPJXM2KdijUKL+hkugf11sYXc3RZp8WEIwCOHceBD6ArJ+61qsc7DPvfnsU6L/a4gUwLqBoNmdGw
MNU3GYneRLz8fDbStvlqXdpvC9lr/qzX10lzfs0BOZ9YPJqSquAWGtiU7cOZRZQWnmfkB4Onlm6r
pUWQH3sdF6ekN6wwBupfhl2cZHdWDLzLohBoz+gz5x+thyXOapznBj7S/SJW09Rg0Ex4ewyvi9ka
pC1yOGeCSHjDljapqw5FFZ0qVGawFHhhoR3L3nopFCmRgzZ+PM+jvC7n4khV3VwbmQ+cu+tNYgo2
+BZPDT1IfbcuBl8j72f2VbAe0qjihoMQkmrnsgmWTd1y9mBjiQbb4Dlt4BRkTCXk9bDq1y/OlPKU
cOqdA/goTMy9Tm6do1P4Qj0Z3qlRoX7KlW0oPqOj3yVSIwswBNF93p4ct74ZkNRQlbl1z0tyyGvy
JUV8Nt2QhFZ+SRevfgb7fOXeutGM4RSH+sINHG8d3+QhHLWNiiJ4U4l3obPvrU682GTOV/HIQBK4
EY7a4qFpXXHrtLdMi2Dw0QWBg50qMZFHUAOwKNTBoZ/m5QB/pXtwymygbCL+yjIUo+zZrcuHpAhp
ytMzwJvaMzBnB4++RjzBBZDiYEZfN3HBE47AVgTjcVMXxfMSBDe+no90DYVjmg95CsFTK1ITw0DD
JauF+zidAb9Z5AgkCdpt2mDsJ3HaoLDu+4VYFbREOnmrgo8/xhMOrQVZtKjYWG3BzKu4kfUon+XY
dgewp8D62jXfVtGKb1unY4xGbG5tM2kuS56J95e7ZaihfNK7QqsS2H76pVKdVvYo3g8Rz8w5w9nM
+JSuo07em2NXATrbTql84MM17IpMpxsqfTOa4rl1TzpVNjg7s5s7u0AYOkhxAUYUJvQEKzUl6KzX
Bj1dIPZgApNxEvB5t7WVMw6EzqipwARKmnSGiWpx88okkzQ2CA5Hnd9myX6sl9xvkugy9dzTJIfJ
bRtX34lK5RQqn4NU+5FNLfchkjsNER4e1/8XB/j+r8QBLKLs/ywNsHpntxF/EhL4e7Xr//2pv8ld
zl+oXZYC2Nu4yU1B+P1vepf9l2XBaPcw/+P8dxHC/kPuMv4y+BO6jjpmG55tIVL9Te6CiS89FS8w
dCn5iw3vvyN3Gbr5n/Uuz7FsT3ropqh0/6iZSuR20Q+eWPUc6dadGIlnZ9LbEuxmHwkX129H+7fb
ttjSoViv2QhgQUnEYwrLkZnJ8cH9s/4I2t0IykXYotqISje42qWDASgedvZA0VxbxutkBOiq6fN5
KLX7MQhoE5Hj5MMKVy0ouIZYzhrcrbOZ28PU6s/kfC6lBVUjSJA35iV+CjTrpS+Gape2xR2sXBq8
cYOuF/Pc2QIuB0SMMRbGhuUMn7waqnU+9rgeUkD/s8Ea6ZXD4IK4t7BRqd/MXqObu0vTbRa/tgSK
vXDp9u3IKGiUY7bxPPI7NX+4pHymdkN3y/a1Xo2oWK3ZMRRhhKqX/qO1YsT7IBpPYTM/8pZjWO1b
SEVYTvzGNB8GEC7s3TGW9F5+XDYW7pZdXhfsaszkQtRplaT0Wde4jw2nRalgBuscdgRe8Cu124rF
SnciqbANeWAT0KZnEZRx9FCYz8Y8lP4EBX696P3DMrvjJmrRumZh7QLAXIWshV8mUEb1BqM9zrdt
Liys8B3b4jY6dCqt7ThD7td6wzbbPhulBgO0Aj42Qt5oqVQ8hDqxblO3TmUht3PvPLIc5lyms15T
CyWrmS+k4D1i0JGFtaOWD9znSNw27S7RrSOeY/cJsebS5xaF0BNe7UFXd1GNX+lpfSvr7t4y2+wu
nFVyvo/3tH5yKCQYeeTkj87gQbJOrLU+UgQSLAUkcWyZlgGAcbBg8/acF/u0xSdKXIodLgoKgLNr
gA9vmrQ7C1fOs6UwoeFEI7I2xvsepY2f20C5jGyDSBy9tnDzsH57kB3KDsdB73jbuxLEEbkI9wAb
63Gspm3a7Whu4XvHEU1KP2svHKaObYNuiveNGd/XY7YheIPPE3ntlbdY8Bxk8jV7bHNj03gOrGWX
tfmDVjTfDtTkoLuPbWVC6tdgpb8E/VNz4I47HAy+MfMfTFP/Og6avUN53mbZztO7Wxl84SLIINxx
4PzZVpoJU3jAMUp1OfVNe+EhTmdSvtdDZhi6i9nQjBv6OQ96UdDx5TFCy3b8XabLO7QZA6jp/D6G
MJ9ixZotoWfpcf9llnhahPtUDyHVrBEGkm6ip0eLZgw9pf7YuMcpgGUuLVUrGttvZIu3el6Qdc9S
vC/m4sf1zABp2Y+tld1oN2dDP+T3zjxN56rswksQOIfBrI2DOS9v5VRztMV9UVdERwuMxSmkviij
T8+N5vtOfUkK03j3I5iD8V6PrPrAjLEaBVldUX2ZsTQvcR4Ov9TvqCbLxxGDR49NKDVAgAdvttu9
LAiU6HBM4zYluaLnjmBmt7hvLoEgWIfjHw01JH6Yoe3YLGdBfzzneX00mL739lgdW1sc+4lbIIvL
zzQK1qK6gb9T9xruKoX7hXbCT9Tv87zEwERuV3BCmXHnLYLGXmV+hOuNa8ehBOmA5xGWV5/vQVYp
f8rzLJadYwx3goOWFtMKPewj3djmaYIRWx+vok9vJcxmvLygNSitQAXKsNiPgH6CvQztDVk2v8/f
exmDWxzxgDlm81GUgLPngJCU3h9baigR5b+m3H4rXHmp8IfLYHyXIw4dW16TjBufaKPLPN4F/Mi5
CQ0zZmxDfzEoWhTfoxsTDEOuctu8XXHHgwvKvjr32u67zbX93AcgbzkcI2rZFpySCp0wwtZd00hX
FSfOSlRtT+3gT4+iMq1dPI3YbV26t11zljuO6MkWLzemBW+5N7vh2kxjtwOHHpymVpzrApI75+ED
lsd8D/3E+EV+A/dB+tinXUuiLZr9JervdQ3OIGsDVsws7GPXuTfAMvup6Dede+kRGiirrCuYAeFJ
yuhOL5phHTA2YVrP9gKo6KYr55n4L44hszFDvAg13YrsHu7DxQUZI6Z3SGogy/DRUsS7obIh8xGg
YXczrwZT/gp7k07OvntmGfsxU31zINp0MQc1cIXMgzlUP1SwhhKQPLwr5+q3nNWtJGBuS2LjnSBD
8xgVC3vuJjgF1P36HamblZeVuHhD7m6epk7IJc6EKTpHkY1HBpG6DQpvQ03DS9ibBSj/5IjX52IW
oMUEjCYnl9shQylPgAmmS15sWlgPUNF5ME4jAXfjS7qsL6RpEGU4tSan2ZygA12QwYXszFPXnZqp
8ABra825xAHojKSgWghZQKaMVSP7DVdSdqjB4mFkG8MDKB5gf7Cxn2xqa1ZoH8990t4SHSD79DEm
9xV7NNw7x74CuisnickQy3Kb2ee+732zpl9uSQcMHTHu8Yg6LHovgteYH8lCtOAj2NFlR4vpmL55
CJ+VNbzTtLbK6/EuawkTJYcxB85oNRZvpBsDzzBJ8UW/egnKZEh3URhc21Rei8DlqwkmRG7OOQOn
yI5Zn9n0yiX41PC2NW2/jkzXxz76mnEB4p+unlGn0Wy9oacdw/omEPwYTycIxm9ZsGUcf8Y6cUJN
+BgW2BIe3btTVszbvL1DdKeOOcv4dORsTywgAnnYnKJubk4/v5q9r0X1tJOWj7aeg4m9WQ8YdPD1
T2y9O3MnvW6lMxXwiVvGgynRydMxv4jGYosT3wbcnbDpaHoLCHooNn2rKPWz4tVPfXOYANinsftk
FspAxmCtCPclqHuXEfs0dOk3LRA9QnPy2KWuu4m77o81DPIqWvl7asCW0QWSwLdslGIkN9LNkeyh
muEhZ8CNujTcDV2+agDyWyyqYgD9YP6NjVc1qK/iD/XECGxR9rtdMG9ytmJTAR43VcR/HIBnQ3UA
TJQBLIBgW8oBdMM6zqotYFC9AR0FAqI0Pyo1GdI68QH77FLodA3EOG7WHvUDjeohsFQjQVCFPJfp
KChYxvHTt5c4gRdAjQEsTk44Lc0Gnuo4wDNTS+x1xW2hAEFraUIImcNWlaAdoY00Dj7Wi0uZ/Xpo
nLOlmhQCaVIV704Mz95lkFa9MxwwQ3qExPMyUMYwqVaGinoGbrdEljSd6pVut3j43obYHxM0N5dq
B9d5GQjbYKHL7wbAwhRAgJ8nl9G2xBPphshA0xaUm+r9jomD1Qs3OK0mkOVGx6UWx27EP9921WY0
7G2j+icW1UShGSNcQ7opzN64m3FmUlkhVHcFG/C3XrPemr556mu4kXEUQcBZOMNKQ1u3tDP+SqLf
snKoBy/nJ5PNbEZZRumAepbUZ2TUaOSqT0NQrLGoho1MdW243KqntjV20Bu33IFesj7hWJd/ag09
HaJcdPI04V2tOjyKf2fvzJbjRtIs/Spjcz3IweoOjM30BSMCsXOVSJE3MEkksS+OHXj6+VyVPa3K
bqvuvp6+q8wypYJBLP7/55zvzP6Lt0CnLY4snYh5cAVklH5QhUAAi0d9X10q3Qqi7+oitz9X3RcS
FeNC96PzspjOm6RSBO4reTQeq9ouBLyY1pHZu0zUkOS6j0SUJkoBDSWj7irJKS0xHdpLHGpMEt1n
4lFswpn1jh/qhvJOjPZXdo63je5BmRWNKPHqognTkUJ9oYsjh96UUjeoxLpLpadUxRh4fTfUrDTU
rXjeeFvM09bTPSwBbHZ6t+3vLRUtWkNGkDVYgs+XyAUz0TkItSxgPN3vUo7oG1CvvqVl94UYBkFa
m+DCJJxtTz1MRU1M2cYYo5pw1f0xmW6SSdrs4lUARdyVlhnxq29GN884VNDA19hxqOfVodtp6IB1
MZOSW6C3JqPAZl78u0w32rS62yZVbYq3n74btchjTQEODARuJ2tYsF/iK6z0D1r695XuzUkXKh7j
5qPMbNa9wkhuPJLbts2WilADonWUPsy2ByJsevOUeBx1Q0/Vd3SmC57iM/EGW9f4UOejYnQ8e865
2HXXT5aBR+qb5zq62sia0C5q2Mi0A83k99C3/PGoedceFUIuoYGHMcZklqWds7UxYYa2P9B6mszf
I91CZBJ1I8cQgitvjgNFRb1uLPJt9ayoMBoC90ukrBfMyOmTIdFqWjO/a9aEw05yrW36wHvQjxAs
iG6fwdbayZ4uX3z/MeEq4wIO4i4rs7uyi69Fuz51Su59Gl4wMqjnRqso07vSiVDkPhJgyXWtGMem
6A7bw5YX7CviT2iMnZbOOQCUxUdg41zNuoP33Vq4+2OZv0rX/RYshJRG9dDiyueQh0pK25JjfNcf
AMXro8+7Z7o+QiNrw2xsPvuqOC9O8ez3P6YBtZ+C1Q8vSMwd5fUiJV5ND+mrzeV747DUwhhbZpfR
+5k6D66aikfokhRXxN8Mtdy6KmMFMGXvE7VxCRETqKCPpj9+dk0pYTVxcsmG4N3ClI1u/Nqt2Tny
m5/zHFCAXLF6HS1ME2B77ycnOC+r+gq+J7oByVHugS9/i8DrBu/TiGG4k6umcZu7ldxQhWuBwj4W
ad5IUmZZclQPno8ujuuj737TqLONUanjmI6byQGCNqU1tHgnqkJHbEZsYrqppdu5JPLSPn63OF7a
Sfcx4GiozckPlRqN7RRhw2kZpdxgIBZRqK/OyhRN9+7Rba9uifY/mgvYFfqeJnnP2THakEy8iLFg
RVAOhx6rObpCcvdfbI7/yDLO8/4xn3Lzvfj+4y9sjr/9mT9XcfIP2/TYdfm0kkohvX8BVHp/AOBw
BeXXONJc7zfnmfkHxXIePjEcZr5wbP7MP6/i5B+B5QLRMDVY0uf//8+s4qBk4iz7vR/QxvPmM0fD
u8Tj5mmP2+/Os2IVTm8LMtoSyZngWws/Vi262oAgRrugSiS+sbG7FjTibIHSWngT17DSoxQCXgqD
57saJD3va/WReyhqpcRrDlV43mQJ7cRFMt4yhrUn278dPTc6cxdmFfaxtevz0PlpWdbwAvVsy6mK
loBxbh5LA3QDtVdrY39Bprl3MJvsg5y3/kK0JhiD9CuAKVz0mqpNXHtXoPaQkikIiKTpIRjh2S+D
eVlT6ltB/vlYZie1j9b07AR3MzU1l2ZlW++uWHGVrchBxs2wSakUCzvRRLshZqyXU1U+e9GiNuxK
klu6NFHrPB5dOKVfehDg55kOlqblPTQ7y3zAiJaG3QD+oGN2RV6/pElz9NfUurSL0dyvyWjxhk/K
MOut5egZwadlRfU1jQjrj36yTQX9QXWkPV/SKCHyQ/6rMF34q9NcvJhGrjYbo+1KMTA8nhXGVIZR
bib4cWzBb4H7S87AmvrrDB+oMlgY1oEbbRAUXFqKi6PTrkVorzoBHmXDeVLneVDxwXHWT2VX8d6S
yNx1Hp+sqXd2UJiA+LW2vIDXeuqrETB0hy268msg8YrqFnwmzmS+1y4+vtiaPrMSa1hmKKxC9C7v
HF+c2mUdjyKjnkO1JnsuLoXcLDY+0xXmFeB+dmA/L2CsjmZnfuTElPfrN05+GJQ7TlT40C+FTQlF
06yXhhzDF5G9gAYpn+vBqh5ra9n3PHNF0AcPRmcbT3YZPKy9UdzKpIp3NEZ15ByVwRLjsx0n63ae
4Hfjtl+3sh/FlSODuPplCpC7jeGJV3vbL8fQ70uc/ZKnr7AMupty1h8KUv1gjy+8aw7NSlipk4hO
hUWatX+KSYqRjBiAcXZ3U+9np3yywkl6p9x1IwIENGRnPvzqfqo0X45/zeSXS1vteUO8RuP3wvEm
UtmDc1jqgkHA+SJJrcFLw7qN0eDSLCN4PMO7WwZrN1Mms0uaEa3VKe9jEb2luatXdtljZ9L0AwwO
T2bibgG59tusLjcJUtnYGU8ZtmruWdmHMYwqtdgjs/HwidoFwKQyfxYJq49hxDAgOw1Fw0+aO1ST
rT1DnxpHg26T7FL5zq6spRWmE3+tj8S/HzFSbUQxhJBQzZAPMe+c2gNpZmID6gp3Dn/RZeCazxvR
Oc6pTCAcJopG9CUnUDIhJzYh09yu8KVx9swRTtyI07u1HSs0iIlMicgPoAAffSitOyfyXoeSY1Zj
jzQpVMWLvXr8agV83S4pwnqh0DIheFNa9buaQVG6A4UOvdblkkXSgQOebTCIOOZDubGS9lDCrSak
T4RpTgcMFPBGtvEA3Y3DECI7/X8oodu4jsGut/yajEM9YeJrDCIEPm6ijedF6OQZhRC9UyZHcqDf
O8Umo0mkR0rWPRgJrvZ0uu8D+jNAKNJ9UweveS1xSwL2TMlSP9Hnfl76u3gco0eT/Vptr0R1l+5r
ma3OAQ8kqgJ5DkXga+hYiYraXHaSIBUpyyqEFcfDVf+Opaiw66zQIURJk30L3XyXYfjFYhVfagRY
fJQOOStG69sKMXfbrHkRJg1zoL+weA4Ir4L+U19XF4jFwN8twIduS7g7u3T+sTr4Yls7CdtyiA+x
ZFqNYoE9B6fi6tb8q7n6Ubtk+SJC3WuqPJbBLaS2uF0PskkOyWCIO2R5dAUXbh02yrpozkZTRcdp
DQQHGr0gd7p2T9HdflrG4K0j1No71dH34vZbXSRvqQ3Hc2oN70kBzpRcVMUcAU4i5bAN2uYweNme
zOvOqkC72qg1VX4c++hI2PK1tNyT2xBemcHLLECnluKbDB70UV5FPBvHO2b2szQV76/2SqvnfpiW
U0fHotraZbZf2VMOyXQZo3Y3yWwfe2O4zFCA43ZmEbns5149ZEP0XA14WZvUfYsJJzclIdnyLtBR
nqQ+Qg/80iuHheCHFEVBEnsIvZI7JHAMYkNxDRgP4oCPdepQRjh7IoSOIdu6yB4p8sekdRCAdLyG
W0I0yESj1koSRBNf0YBEDOfB0nqK5znRvm+cixpVSEiZpl6tvszIMCVyDGV6XElaoclXtal7RcGI
Vm8GHBfpCJNC6zqmVnictXsI3NjaeE5T77LmOY5Qg0rWJFvXWdTWg+8yN90509qRg4hk0OFwE1Fu
YLCXz7XOlCI4rblGBiXXocFx3VbVuHc2UVecuKFQqrRmpRCvPK1iWZLES+PAUYD8+ehSj33O0wjM
qQEm0rFwKlboYZVJySkvvCUWIkxrjLouHlKIfwdwy8D4BkYKwiP9oUVsy9NXtkl5CP+LOCVyXIAs
h3iOLO6/Sq3X6VhtpBW8EimP+OO6nbW6F2idj8n5q9Fdcq3/4XKCk4IkOGpt0F6tl2WMnwYmdwZ0
Fs10YF2LdHkutbLo/NIYERtzREe8ExtDokJOo6CUoqYzN5oAF7NMUlqzFIiXyFHjvtB6pqeVzdpa
2WG7+EEcp9ubGdZdNIBC66FFjKcd7xjnI7RSIuAD4TjnW5O78S4TAW0iWlsdtMqK+JeR3s8Ar3Dd
zIwLUs8NFgNEoSeJSI8UjBZSzxgew4ZrXZ0YC2+z8FtkGPH0VDLp+WRmUGn1xBLTexZGZb+NvOED
29YXlWXvDkOOWTDuT3ruccUm03MQ7rAFVLVPxpQhKWJYysWYb/IWotEyHk09T60MVkJPWEAT2Fv9
mroYvwBq7rpx1DuOjEVjId+ju94xvwUNPTowTcl66lGOkc7Wo52e8dppdQguCEyoDIA9g6A5vdp6
LswZEHM9KSIKyY2f9p8LQ6RI3GGHTT4X8bubEP3Kpum2Xl+WX9MnT8jHpX1o1U+hgvTSOgZgYT2x
joyui8FqEXmuQELYWWX0Th0PchJAmnEorhg6iOT1bPCXtOg2mZsSQh5NRCD9nuVp3zPPcSSwhqHZ
ssCMgZJuVXwb65c8wuA77n2OegmLPWvtnofZq08LHJvFoPGI33Yte2tTN05yoDbPZ9MUlx7UUCVw
woFf8UR7nSreWlh3L94SfUzm8JwvGOVcY1XQtc17UOYjSdR832c8GCBKErW3SSVmpV7jJVfDcZ7K
FacIdGVxkzgsW3txbMVMSlP0lGmNOUm/kud/Q5Xvxhl5eYm0YFfBE59yG3iu9FNzl9q4uHqbAWPg
VVIIDQPXJ9LVczmOgV7KhXpcVfCtiIf5xfcf3AkdrFlnE/dRvTyKaL0JZkxv+Tw5e3M14gdnZUhZ
C+882SPUE/cmAfl9UJTGkcgSNcQMIs2LoEsKGiJtMaMXQ98qNpIT9lcnRxrpcUDCM5iOLcyRHjKP
EjQfoUGFVWHVUCLk3uk061v63QXk11O0lATjvOYwN5S1qDK4WwdKe359x1U68JfEI9zeteNtd58w
RJE9lScsFgQeAlAnsuA32Xfi0xbycams6JxQrlTY1hcUsvhQF6SivYFUPIyONKIY1BmPqRcI3F5D
dKlD3nH2KTWpxG5tCO4SReJSdPj9CuyaST+rnYhZMSqcOy1IOWqLxjgs4SWcFsfldzneRLVrcU4H
wd6OvII7cxp3qI26ZrV4KDjpYqsGcJya9qHkQH0chXdeFz6bXwcXOzJq3FTDVxiMZpj28jthZtLM
zeQcBtXFB6LHvA6HW0Nh0uxMOrp60Ane4gBakOO08WMXZaqw/a1ENd7aLvlDWyixJwKQ7hxj/mo4
Wb6pzOWL7ne4ukX74LPfW2cOx50e5ox2/el5BWS2mAIwFZx7H+hxQAeMJZiDovgmHrm1FocvH5nh
7E/eE0gMfiwqmMK2JaRkzPm1ha60qGHEqa1PNv24kfFs3kUDZUxZfG9F400iyiCMZ3yETIq3GKmC
K3mnfdGkDaY6luduG32ONNxBa5xelxaJWAJM2iTBiPNDZmdnKeKDp/JmS+5oX8Trz1WRxxBEo2bA
OzdFUL9TPpuEYFaONd45Ir/diSp12v1A59ApB2+9rX9aEc/iEr7kmvItzAypV7rA7zkrW4Qwxk/P
Ld46kDncE9tpZNW8mNF9FcEld/2dJ3Isb5IKyiB7SKHnUTex94TCfEMs68Y1g2ejEO2xq5zlVA3O
lduEoSXioTTxOtw4i3s2qOU8Qi6gTx3Ccmzguu6KNA1/jTa/HmI4X2GBuRnFmuKcLE269+blnbPL
wcqTcidzsD+OsHqUCJNZufxe2YLZymaG7m3zw3MT4HEeq8WYWDDZJOeutlrrmiQLHcrYYoNp+fAU
GdshbW6NjHegYkZIRTJQLX3gus8honMdqAlgWGq6dVilMFmsGUfuWjR3xsRxN/I9YJqe9V9mtf+Q
WU0Xmzj/yK12+b6mfxfL/PNP/Lkec/8wbXKZ7MdMwpmuS2TzT6ea9YeLQw0PG3WVJkFL91+saiQz
qQnDrCZtW3i/gLf/nMw0/5Be4PJSND2intjY/jP7MQuf3N+txyz0CfKdmET4CLYn/oKuxWQZN4XQ
8RMPJl4aGFSBtuK+cCHw1QFBjCXmtGnArCDCiccoGZ6rFMIbKs6/lzN2/7VpzoKg60mHL4nl318/
y0zQRxEVpxVd4rZoDTpiBsmqbOS6J3OCUiWLnXJ5OQ6E3/CNMCYzfvvOKWgxXFiTJbdD/6snql50
Cr00dlByi83LSAZteC59KrxRNIqV5o/Oq+6HisgXRGhvs8wtI3F21f82mkfzJmv5+fryyaJJEzba
xAE8qNL92sUhCu09h8o3mu+Km98unPu/rSX/WzWU93WK8vJ//vtfo9b8Nqg6NMnk8kthd8rG9Pdl
pTPLwGsaHFrmtAptc0WuHgiLzuwF57GGYlJhbP3Hf6fFZfaXS4BELh5GrjeCwK6tN6i/ZXMdwMuu
XHsdjDfzsEO+fpIyesna/G2ElHJKU/nmxjyvjMi+Do43XIzCo69S3cHKS7aR2023/85H8ix93f2+
tuWbcAWuFil80HBuoK/b3z6UdPsGp9TKa1MOW3OiyQ6EN7pZw1kspoXBm55TJtaI0YfMA/zcCCTN
0HlnWBobXngAddlYbcvlLe9iedZxKA4OIgWPBDeuB47PJjDYm0VJ88WuGOEHWSm5QMLBj3gQHyeP
Hq4+927XHlO9jASBgbE5EJs8uPH0ndUvLJGxp9bPp56yTIvQYzMlooDDnFO8Wj8tQbJhCBqCR/g2
5vW7iPlwPmFE3TbLs+IAY+O10j20M2iSBXbs/MGZkQ7rRntTMoU0rztsyRvQ0FcOP4RMnmpqbu0a
H9VE8W2Ukm2udRdul0QHe7LuIBdcuVmWreGJEzWQLuWDNmW6CuDysPgwiiZ6ds32qVFfylV+QYdF
jHe8r41NBVyyPALGmsKe7XUQGdfMrd9yinwBdJwMOyClRcMvBDJC1u1tZ1vrNjbkU4nTVW+RSCBj
5mFmFEcn9r9LSCp0B9MiLJqSt+q6iagXnsbsBUwBfuvE3NsUEHsUEa9i5ZMfS0u4nE/FthmHp7wk
grtSYRyk1Wu+UFY/YvAyqWUvhh9TW3yZmnY/cLKLa3yU0svhRnD4Kir1ZgSghHiV/hg5hFY2RcoF
jcqAlph3l7m+tD0ysCRFVev+ATBgfDX2Iankz2aafvIF6IYBIrU1MNtWbjpPprukSyqWLJy3OFFg
vXpedO9BYn/HxGPix+A/ZHjjg9nVP01vfHNLYBg8c6m3sR8HGx9STq2CiVt/71O0MBmCM2Z0JoZI
MDpg+kFJxJ3xDasZFSC4ND3YXp5ub6h0j0NKoUPQ0OxQrDO+EFYbZhu8s44mhaB7IEY+ams+cZMT
mKUoQurGCM6gj77ukKh1m4SreyUGCibicv66aMt7p73v2gTf44bPtS0+1wb5SDvltWVeLheFgz7W
oY2Uu+tGuBa5Pm20L7Tlnr4/TlhLdgqcBSQatnxLG/S5yTjKSqIQfvoF1i5b7uVs4+knupeZNGfG
A2b/Bdc/iw1nIgSQkgYodCxg1QGBSUcFTDIDjQ4PeKQITB0nwPJKoUkHDNmrOGPKy2jHW5VTLQG6
ONrVpBJI43ts9nRUIdChhZb0whJ1MNnwyd1g1C63hQ454DzEEB3hgcJ8RAhPkNvxWEE1hd4rgdLo
rQnvBmXkymOd0ekwhU+qIq7ZclQ6aEHLxDHmirjBjLEzyWKkc/PMHMNejpRGp+MaUgc3hI5w1DrM
MelYh78GzxM5D9xNFrVP9UNcPpPduk2xI0gdDJE6IjLqsEhGaqSJW8zfTCzpQJwk8gM+YeTxMnjr
dOTEqB4MHUHhlQnaUMdSMiFeil7yAiOwkuIYjKcYM2COsNp4D0sSrVfZzJzXgy0O39tCx19mcjAO
eZhU52I6DQxO2UDC6bV1dEaSoam6c6ojNbkO10ykbISO26iK3WuTDz/0CmQkkWPpaM6kQzpy/Cx0
aEeS3mks9VKT5mEVyD1AvodyU3390CSroz+xwb6ns7BGEwoig0XGVQeFYifb+jo6RBlcvluRtHOb
WBG0erXtSRoVOnIkdfiIyiSgpL8CSTqaFKfWS2wF9Nno5YaOL606yGSSaEp1tGnUISdPx51sHXyy
dQSKV7+/N6Eq6nAUjsjnrvYwG5bND3dzdElRuTpOpYzyLrL3UFLmPdCMDZYmhw9bn0wvydHfWF+s
8SUhozW10RXsf8uW2dIRLrMQj4oMvVUHX9Oxu23BC5F5NihrwQU8uAGr6km8VNm0tR2eFDzVayqz
iY1l5MciHSSb+umbjRv6RviEzEYdNwvi9JSkWFstHUWbyKQ5hMu6+0QH1VhhlPoWQ1knxJa3izqY
5NomHXDjV3TXSiJvDtk3oUNwuC40U5Jg3KIjco4Oy7GCuk9bzlBmEBehalnDdsdCB+zEhL3Z7G99
Hb3z/NZhfcbSyGyfmaiOdY6rICqmg0BToIGctnWPLB/m2M/OYt72SfmVOu43/wr+mZw5m2i5t4PR
3inSgbAWxFGRF0S6O6kAYwmrvWmfkCkcdbgwW7LbtAjUDbHte4f8IZP410UHEpWOJkZkFDkAtLtR
xxZBjpNhrCVhxppRWup4o2r4D30ddOgRg2+0mXQQ0tWRSNx9UkckE5ewZKRjkwVqL10Kjbs+zTpW
2URbX8csW25azI3ljUECs9NRTEOHMsUC0EAJuWMe5CdZElyeYgY/1ix3fkKBzN/ind7W0oHPSUc/
CeWhJxMG7UmFjjoeqnRQtMNUr3GcRJYP+M3m0OZphTXKKWcKrwWx2qVl5p6DINKFcth/s4HAxzx6
e5OcqkBW47HFBuWsdIyVORPovvmpPcWpQ9BV+LuSRYo5qxdjkE+xZZxSIbilSMguk/yCGO6EPtnZ
rjWLLXCmOJx0sHYgYRvrqK0wN6ipNABY3W1sHkYSub2O5ubiLdZR3bUltFv46rUfUCz8xi73bqo+
aQngctRhX56/u9jG2O7XXBW0HEE+zt1l0+qYcEteeCU3/OvekCSJE996tyYBcQqpYFc+DpV9zhHk
BqKIYUoWOdWh5Gg2bidVsctgAIcQIG66zFEhsNzFq6/+woGq0yHnVsedLXLPfjyTB9FR6N76apOM
ztvk4nfztSUxHejoNOLXTOYcLoaOVRvs4xnjn/UTfdM4FUQHoHVk13XYbriFj3VnBMF0HesI+BfM
U0MuFNSBvy+HI2SNfKtaC0NONe0WMJOTKTk8R83WbiERljEr1ChGdSigqDfCw3UKr+vGmb2fk+uA
P8vw+1kAGtnwgafvWlZeRdvHuzVocMNSd2SYfOtGjJvYmGJc5KV5sSk4DNNkBY1sxoLDASmXglZi
hWy2m9VzCwrcjaz90ljIaUnIG6Coz0VRWFc/H33MkK26a5c2JBuShVRtgYRgeeT6s24d46xK4zXZ
cxFWPbs1BAs3HIbilAc+Nov4zbbUlXw/LYBVn2x5EXzCcDiL3r5lAynPdpVBgW0dXfIED4yvgLyn
WwNW4W1prVG4LoAnVHyXUey82LF/Nlt8DrFlnwGa7SM7+TAiDjeGg8uw06ePpcpxLrGwJgyYP3mL
j/9T5oe1oEEuMH2EH4ElNK/jekuk9xphw9wo1KupghVEozhERGc+e26fhEKWcIAs8WWyyMrjyUhy
6yMw7H4rSjgvpmts+fyj/skBhLHZCcHR8yb27T5UVL0PZj9cJUI9iFAI5tOAM4pbYl+I8c30NUCP
TA5jS/tOMRF75IXXQ5E9wr0gnYrdhuz9RBfWghxBkux+MhKCKVShxl38IhogLGAcHn02XFuACNyP
C8dC6rYwmCVN6KSuOjaiu51zsZeec6iwR9LeAXRNcAuUlXyAoAKcAJJ0V726c/RK2LM4FiooTlUH
BGYwOVyuVbcvy+iTnSdSQkcoVroTDssWm/SzO3BKtpFRlOdzV0apcdNhe7upXVyPyuFxPEWNufnZ
TWj/eU8GpvDfU31V1fP4WvpUsnQKP3xk2B/D/M1fLWcv0ujHav4iCN2ojHpn/EWhBa9CwzKgAPfA
OqDDGSTnboA88cr0qCNcrPtxzRoazzHaD1yRCkpC+33AUbspZfXV6SCQdkbHztL8Wafj1vKHvddy
nKOhilOafAJNSX0Xz9+lTd+XRB5yxCgk+UsZ4OG1aLyo437LdHSwIT1teIkeh/hlpuFhdfMwH4AL
e0R5OE9GJqbGvJfvrvDfL07mtEBVa74eyJvmxtDwCCgj5o1TNkC2Axa7CfbFZQASEesKsbEFMj+v
uxmmHPOMEVo5W+WsbD5QIBucf/aWEzKVrPSIzN3OKuqnOoWNBfpkCrwN+cYXtwLSvbTDkxtHB1jj
H3nmcZTKPpfGvhqt+drG/SfAy9qbwSxax4TmWPIR9UIQGIppTYRZpQ9gSL/mEN4IXY8YBJE1lbit
OGRN1LDfgfFZbtZZYNmunxJodHb/1ertAZ2TO4aX+Dx0P1zEfeIjw03jY6K15x9SUvXd8HADhMTZ
pdYuiLZ4JnEs9kpad+aAMhf1/q5F7knWWxPISCjYim/9FrdI4T52LTDR2h0elDdeQPNtVq8l5V7Y
L3Zm3jFbvCvaNJpkumLgJTWNNx3ILGTNcqrPlLQBIBVYo8qRY5UypvE0eI/1aPeHwOQolGQGrByo
GbgQ4oeEoWljw7vZ+sHJs16bDHGaLvDbzJy3iQM33jJYwTYLtZ9xIIJt7+ceoxDtsBOhH2cAspOR
6YmaDHw9NuolmZctgwj6UdNiiLLr17jEe5uUNVKlbdyDv7jDPcpM5AMojTGsJ9IEdY1VrYGf3SJf
ZwgqURPd6AvVZU0GFVLvlik3qVj5s5yPJuO+6DhuqGVgAV8amB2Iy1ViubOrnHd0MVxXrzwJquLH
4JY2v/vWac2wVZzF8ZZtlQuyE0d1mlnLruhfqGX+yQ5o2ImuIlcXACfXBzNwiDueXtEJ790jzKMz
LiZGz1R+GjpdHrNtuxk4F57g78CWTZyPEjcFb4Lu2EPFXU3QzqW53pH+wIiVoP22mJ9Zu1yU0Y4n
e812BO9Gsy1vIctr+uDtOsiwqokOebEi7V9+7wf7FssrvUWm3BRO1l/GxqZ8YNZnIq98TbUfZyFw
BMYNfGI2dCfIHFsORTA2zLsGliZhn2ALAzfdjEA8+jEPdZNQMtkvqxigPwfFJRirdwC3NBdNjrWZ
1g+KXYcdh1yCQFhfFS8Z1Tgfbs5jPK+h1Qr1IzLJROSg8UVVztdhdZMbmXolbUAfHTIGMbwFx/Ot
ivWzjnTYmteHsRlt0g2kJoTzmbYpVCwsUxsKRvwtfjdo3pJdz5LTDjxl4YSda1j5pgJyqgZV8iyL
ugMkdM4TRkZPqct2zKZJ0MV+B3VMDDgT04XK2DzAzuOsT20wUywraMjCnuPK6XtXB4cMtE1oVnez
ZRJyIuJKGFiwJ2Bh2j47Da4MqwCNP/Wvg/scmd9ySbWkSN9HAx1CnDPFvcHhmVCYhVXX4i2Qwkrf
Yk64aXR7r13ytpXGe1x9m4qu3k2d98ODJbX1y5lonS+/m5oQVM2xs8ltgfGihvtWA4TvCt8GS200
YSnzjjqkfjzmWGL464i7DmvgHpeYN5ztkNebVuavgcP0DQXkW5NT9JbU69GgoeWGlQvZ6gGJjijq
tRlYri54vY/4DST7RufE2r7dRnlgXUm+fF8Q5M+pOGltfo6K6jIbKsRa6T40cnq25cKikOiwdpig
I6GrE9rKspNycI3SYxY2KcNGGg3utjddpjQJlZb43GUczXCw+zmU/pScmmxlNBz5TX/tTTa9aTK2
hHSSvcHAFS5nmfTRKSKuSfBVEqCgg8DPMUQrL9+6pXrP8LEbBk2OWUzKo4WU1cJuHyR3YYcwgePE
I62R0exk9JG3mRvmiYwmD+CAApzpGs4RmKw+YAc68dN35mPhV0DoapMWVNOGpRP3X6qUrXiO5yDi
Ad1Blj26sXmSDWEES9VkHttaYaiNtj3Rhx3tKNweY3aQGPPi4czlnR6MsgXNQYArG+hEzloKkIbD
lNgApV0eL36kdlMuzl45BdsqyU79aiLjz57aV5gCugIJnVYPdiWFsydlVm/N1XWOQ6KO1eRtWg+n
XSrjLhSk/cDkHLiOe5I8B0CyLtmI4DL37RTi8qAW3GCEmPQDkirqC5PRkenjdoZbfM+zE5Z8mu0z
tmSA9dy7gXlP4iQ6JWUUTh7Pi2ic0c6txiIseePQqbCvsph2FJ5aJYX3fxMW5ln6nLkYAhsRSoNv
XmV+vVM9q33J45CHpjwBpj8M3aBwrvkYUDgpj+ym+XkBA3iluA88zvX4GTYIJOrYYln1S/W10QCA
DD2Duq6Sj68uUWsiTXjevg/YBKZOldwFXX6FyXnHMSg71r4Tb6OE5R6DecTr1y3DnmaAQ1EsKM6B
eXRLj6rnzN/2aZthAqRVS7nyMBT500AqLYzG+pD6Rn6qUzfsgt4LlUnRUKoqYDowy9if09iQNnIv
dJcOZNsT5DqaZars4GXaIKqajeOY66GQFpNh/Wx7iA4QHvEQJDU9yQ3Nd1KpfbLK7q6PPqHyDKdE
Vtc+GqEI4daLYaKfTNf/UhTBt8oS88acOPq747zj5WDerJIuvl8X4K9vWRdqdTwvdgI7G5szxu/C
3fjCNvdlza+xy2p5aNiDE/zFfLPY9HMrLqkk+5mJyESajvCovrSmVb9FbMtjUE9DFJ3S3pgORXMh
sI1RlQaqB+Un+kGXvjEw8VUZnOQyVXkXTkGqXR8FC/a9R1SbMw+3J/+LJezs0rCu+x8znha0gXG2
remL45yfO5RsDxYt9kXefXSzJP/h/vRhzu2ExUyjYF/cRB0t8TiIDpZhXNSkln1rtY8ud9+57dvH
Xs+aZeZjpenTMzbtGpSQeUsj27Qd17DElbGh4ZACpqTdAVnn/UsLwG5guLzpB2Xfsgjm3e0axQZG
Fymi8X0dV0wfYrrzqXPkYWZxQJzsZYs5oN250xDahfsFpLsNx56oHDuWt6XBNpPh1ONcxObTeJ3b
BCt8J2esn3R2OWW2JYrvbwMnW3bWyr9fMwoccR45ZnXTkns8OX19l631Vpdb/vpP8czkUOeal//R
1HJIp9yxbhL2OCxRS2fnxEPyN/375/y/4o/639Dm/i2pVNhO4Hm27wjXdLR495sktU6wrARGpBsQ
igMuJvKGzThtO2gxG8PjWdDJEjOgsr4ElbUnSftDGSiJVoVx/5c+9j//7rN0//S/+eefdcNJLk76
v/zjP335/5CQbAtQ1L9Jif+qRvZ+iIu/b5H984/8qcX7f3jo6ZRXWiapFLb6/0+Ld/8gpUJE5f+y
dybNdTNnlv4rHb2HI5FAJoBFL+rOAydRFEVqg7ikJMxzYvz19UBud9muinLUvhefw98o8V4M+b7n
nOcQYpGr8o7i/zdsjPyLlDw0hRK4q20v4Hv/W1Yl+Av/pOAP7w9zWfyPtPg1ifIPkic5FR9Fn9+a
a/tIsv94fQVGzto0WbCRrXuqo/po982v1m8eG6BV/0L0JV/zj78WP4pW0hZQb/hl//laRgrwdJr2
4Dm7CLNs+r6M1Z3vcrSmMfPoFsDWhW5e/u67+K/uoP8s6q6/KuEh9N5A++KfzAZRaUxgosZnBque
ZvgSdA2Au1fxAyrep9P3FzY238gVn4N6umvLE4Sf72PjvIHiDbZOhWXsX/yO/jkdRIcRvyP8D7bN
5WB7qzb+d/d0PddjkejO58SUPuhlPggZnFqOQ9spZRukSY73CY7BbJA/y7H+Hz9S+Ohdl842rkjS
vf8cTqoA4A+FbH12A723K3IVkEa+LAumxEkMB7tDsVH2b2L/z2XtnDKgvveDUL//+0/hP10MvnJB
GHl4D4hkQUD8xw8BgwohgT7H6+HR/WSq/Gc/ZRMc32uwPMYUFQpCG//qRwfT9M/XIJO25Fd21xvP
85x/kvgzOco4rweqjVr/OQ00CN22CY7N7FPKRpT0ELbdlaY008PoTcbd6MUDgip98lVH/N3tXxqF
ElBK9cpIT3V7TrcoKAdxYnWxzUubWUl24wke4tozmncmOLglA0UcZJfGzva+BNCMbM9bP0yYXBgT
O8jJk0Uda0QV1aYXVOfCc3GY0BETWOTvLIcmCpO1qFn6OvvMGDPYEtZmwJbaEnFG+ickmFdbxeJk
rHs63TLgcyAbClRr5krVYD4HoDDFt9IKqegIcIb6o/N1rdwdNT149owQMgwHx29oEFTbfqCHDy4Z
pVkKUYSGZnIgubuHgfow5Rw/R/LvG7eky3yhWJRqouaqXX8mQ65/l40/b8TCecSbqHbHF3xXqObr
UnfZIaJdF4H5uyTIj3GVwFfOqdAeCejD0KAgqqLrJpYOmSyHJ5AbN+QD8uSUhRaHx7YDJC6sZxtq
D7yH4fuS9dDz7P4xa5obc8ewESJqHsKyus7ga7qoootpmdsn3diXeV0u+3OCqZVsN0VpNhAZF06R
lR6TmGnSn64ypEkYOW1L01V00FmOTxRcBjMxjoZx3recDlhFp18GOd6HdeZtDfjuS8fxsG3w/QZh
/6lapMKOpj607Pmqiw9S0Stp2fsxYfS+QKe4IfT/FkOG555KE7L8+csQwkt0WQ60JR2qFHHEBOuT
2nWew5h6Gb4gSlnrWzpqd9dn9cKGMj36aUJtop9/xR/oHqgKAXajWZeD157NWvZt2r0dl92uq4fy
WGkbAzyroskUu6BwyyNw9WQb2/l3yxmXDYYyiw07uy04QdEhtNkqetIsX+ZoSrdxY9nbYQbIUVo2
7XaJ65+LOsN6Lj2ESEcvp7iOriHX6Z0QWM0NuN/NdGrtIHigTmth//zcDpByx26VfUKKogIHMmor
+WEG3ZyLxPxCZq/vXIYhHktO5aknr6XArI7rq2rG7LHz9k5qoyULOaAKTAd+HnUVUfdkkik4D+St
QsQEoT3WKNjGTwMpY/Lh8VdLDIT3IxBEOqaATSlzmvXsYNnhAJ3H7zRvmgu+0FVaQEoB1AvMCca8
vdClaUdoy65hk1U2inrWtnly03Y6Kg5fRdjIY5cGA5+LX9ELgxGbODh8PxmnZOIeoqULLwMSyZbS
3TuaMWuGupjgVUp/RyufMkwivVWBgpLFSyzx95SNdRevNaxFz/JujroLUjnHaMqAgbtRXTylqmQm
S8xJzMiqMhifk7gqviCNkM6LrPUpUTH6Ty6yACpN10AsqCZi7WPzpEKXjy7+aGxpjsAgzYHBDGNw
bg0nHoF08ij6jvHT79gPqv3syXPg4nJyvHd38a2zmjN7K7Oj+shlkBxndvQ7Q25mV0+PXkalSOVV
gEhATG4JEfabOY/1IUvACUwjHcOxL7e53Tz3npCHMAYLMtorMo4+NS4qLAUaT/UhSbKnmdJqkJRp
CFHH3NvYRcgejWoP+b2PrOUksU1TtuezxJp+iCpotqrHS0YMhQPu/cIneJ2rb3bLPedUE/4lv35z
bO+Ho7r+jEpI6rTjwdpKbo3o5NroI0XWSbaMNMnKyaF21OBljoby7Jh25cHX+V5l5VsxmxtiHhb5
CrQ4ox1A2NyiUzYR9yV28b3tnJOSpNaAW227Gr2uup/vy5lPUdktrULgUWKJmJ1TmHyhI+d14fvb
Vy2Nu27Hi2NJrOzk++W2AL/75ydQeHRxW0ANzTymHnySXxavhT0Zw9H3neyt8tiLOtE77eSAX2VC
zt1lDTHlkvAThT6HJdTHLg7aazu6x8ahwNPCuF6s44Id68dMeExrRcClTyVWE4cPM61mpyGdHvDz
R9fRdhHhI0XUPq3vI8WDk6gLoDQEk4XHfDTyBZS8uc4ONY3Urh+ER3dTVXGfFKP53vfkUPqOfiSb
vRK7s0Jd0ZL7uKOUKZ3vZWOCo1N7X0yZ/J7C6INy3emxKnbeqmXUCS6XyZQ+n8FQAKaVL/xlvPfY
jWgs5w03UyZwV9vUlk1ihBEcYZzbo4cZshj4alyBiS8e4yN1EFgI1rpCjBgpK89dV/D2n6viTadn
Xt6UmMVZcHTHilFxAIboS7X1humeVf5fTwp137M/gIE3Cdx9bZDjZVj/G777TlaN4F+E/mqw2+/z
iTzBorlK4B7yysIK5CTT9ERjQIrX6pDX4QsWn6upwN/RbN7tvGbayXGBvNMBtrGEx46XZ4tb+Qs/
ItcHzcnPC2d6CoKSHlBgc8FetXbe+7dcJ8vBgo2BAoUq1ZbLMep8Aa27u0uQZZGhF5Bi+jyThtsH
BSKPTsePCaLdCXaxGw2HbkiDo+6bayHr8VrT0CT6jJ6oQRJKacf5tIjqi6xbyI94TOBapkdmiIvd
LPq0dACYZGeSgzPfUxGx0wuOit5CkBtFERzbHuQw367+qnTEd5P5p3xYwsufw0aZLHRKOPgtx9zb
47EFAUR5laVHTGJSX6LJfC1gf+yGeZ55Qnovpg2xFXi3vsjDc9CEu9Ko8G5SdnmEZvFB/xU2dtXg
ryxmRGV+g0MHL3rKhmvPjrfxqnqXpjapQKcvj1NrvXVu8RMU+kRRbk8MrwDBT2cKKyX5kTqUVacq
R2cTqTmLmnxdptW5NGntHEzBas2fi/nYaHWXtvRIqMq+V31yn3bLZ5+DqLfqPNiz3sekx1bUHvAK
DORf1oaHzRzdphwrQhpVXNswVCwCOjPMqQvgfrGbLYazJYjQmrxfHVgqf1yOIel8/HHxMSpX3F/4
24rKSzv3j/QEv4sOXhkAv1+iY3mQqZinUH33hw8ZW5hbAmHRPPvkfRG8o+uoSOCN0E+oSvUrzOfm
0WuAYA02a0SDvi8b7xC5wSno0XtrVuZ1MKN5lruRhjs1kQaYyBzlPRmY2cA+o0ah89vsbPMciAL/
XhqPFQxWkY2Z7WMEo2uDK2Onu/mtOmNO5oWZQm8uvRe2k4tjPweLeeeS+VYZRFR6tU4GE1NFx8h+
ToYvHvUlQHXI7cB25GARZTe34dRY2L/KfPnwudpLhJbuE0Dw77LkFURp67SLErQSuPusJOdtSQ1n
HJzX5KdNrFFXWcbSyvuhw+pCZ85BPZQpD/Osu7JMPibgpCuUBIKeFAtbxdMf/WkMDmkqCcbjSBnL
9iaC5q7LuxV4JZIjVmPUpGGkTL41J+jOWFdUUHECHnGsDobUaA5r34+T9toFy22UL9QkuY9dyeac
BOLFY5H2GMwxC9+TsACwo444dktIozasslugMjkBWGc6BMr+0TWGhGN4ctM82Yf5SrnRa+jYirct
khAVboRoQT7udDA/ejWx846t7LazQO5YNkDDsjg1Ddi1WnGPIJzx4vHGlb6C/LCV7olIzQGGxkeX
4X/JxDqbEAc00Ix29Pm4fPe1R2+Ctvix21g981J+rpvp1a2gAMWy+/DWztUZ99Hyjk3V5fui6W4K
BPiw0HVBWC1PcV9aO52TPxknB/FmRfYlbf6Mgs3ZM6f/KCeVMsRvqWwPCDS/yDZix02w2RQ+iAga
oMcrSvQTbaWw2A1IMnuhJ6jhQ5z6kzPW3DKFTQmjuYrJOvp0STQt612ln/u4em+py90IQEacUbdD
ATUqndt7dFuMuMXEOiCsYN/PfywX461kSKP/EM4W33EXq52LswOUxEbX4zcnDphV6KloY/pQytw4
V+GHj7Jh/MIlm1UZELqQWK673iCZxDo2zBzGATZs7Ne6Jgfs9yF02QSBz1GUvpq9mbAc2ZC1eYnJ
pykKr3WOF33uQhR7F18WzNcw28GEddCQ7dfBwlZHczd3GxWrIBqgAZp02Xpx9MMsGNikPd0VVMz1
RXfvw5+sbZKqZa5OLjyMea2dwXP5Ns7RsvMduKxdYa608J0iIVaM1z5O54FoK7ZpwHfHZGT2mUFc
JZYNua4hwj1hPaC29so1/TNf0/Ywv6iNRlIsHWQzhx7lyfKBKaT0tDNbtey5p29xSkYvxqxsqr45
FU3x4rlT+oA79JYBuqtidyXeEYUDgcdJnpyrLu5lOO7HxB/PfqhIiU5UfPdCHh1QeugcI9xbcpz6
PVtZe0OHNWgCSLTy+KKVx/fn/0l55mhW0vsERoOxdWKAfxxXmt+4cv34/A49oD/8UNcY8F8WHjhQ
3Bp9nZbyOVLqV7VSAgNsMeiOLT7b9VHdmHejfKKPLBICvPOCHFu2UgcX8IN+LMhcDVtpiPTHwd6A
KUzAFVpgCwvff0r6b0EQf8sXohDtSniBL1mCpTsrlZ3JxD8arsUKIKIPGNGdf3je2O1I25+RFHnY
gVAcSfVHK1PRXumK88pZRFUpWLX3+87HbLKyGOeVymjAM9Zpe7HDYDukT6k/fQz+Oaz7F0sU3Maw
HQWQx7HIvo0Q0yA/znKFiZVefi55oaZ/+JBsHeY2wvXfuTgnYUg2EzTJzlxr4JLj7N+Hs09MZuVO
+voqbIk5gQE7A0w5jgdv5VRC6cf3MoKFL4l9LnoGLEgQP1/5ljY/EvcaLvL0UsmGj91OvndtQuHL
7ENJAZNprbzMEnCm5Vv0064sTapa4GCudM2Vs0mBSXiNQG8GbtY+J8A4abynTWHlc5aAOqn9ih45
rDAKFnDEcACf7ZXr2QP4nNhSnJO0/0jVQKEVPWoyqt8liGFhD5SZ2C6ufJ8WIMChPaZfvJLiZoFz
32UrXbRaYE/aK3HUrOxRiHvz1ll5pBFg0mB93AEPQ4wCWuoDLw0zKKZm5Zl2HtEIUikr51Rr/+kP
GNBZGagLMNQ57p/ClY5qVk5qDjCVZdZd1kBQhaBbnGKgqnAgKHEBsxqvvNVmJa/awGMWwrNPeEJf
ppXOqldOq16JrfHKbnVWiuvytVqZruwMIUEG1TUbwXiPAg6AaXgrhtgewhps2IhdRICd6Uff/OrB
syjs4LzkC0b+lSq7Vp3EYGYT5XyPV+5sv0D+LKLqMo3wzchD5+ytTPnojZAgOuIrDSaFClfLDNI2
qsOfPvSJJh8vTYv36Q/7tuk/igD/EFnwNTp10/GwD8DlBmBz49WpsnJ0C4C69I5wLfCIAy3NDq9/
yFf2bgSFxgPGGyaPCvufB6JXxwDPR/cV3iYxjPIUDjBmKDhozyl4X+4vpEREJ7C/HvhfUQznwrKO
OVjgPhxONrcmIc6fCmywWfnBlXzhsc9wXX4WGL33LaBh0CiXaR1ge7u6rNY6FyRxt7KJReHf14Y8
hsQsvBoh790xfWka/j5uvxMcBbr4eOLb5fh9GeKbSN6AFS8whqEipzXlmPXPeKUl2ys3ef2zwQUL
4NMO7fcNQLXkNINattrJBTxA8hsIc7TSmFOwzBULB9472Di8AO9eYzY2CGcy9PYZrMOZfVN031jl
BPGieBIr+ZlU2ovnqOd4ZUJL4NC4EXB1tfSz9bgy9bqBk2AixpUp3XiXMfCXZw8zTCwJ+pqVPw0h
Ztk7rvfVBk3tY0yEJxNs0Td5/+L/IyZ4MyvPugRsDXnnLeoxrwhGrvuotrgC0RQ7dgY+QB5JI+Mf
SvYCCmTlZlNW8mGvyjgnQpyPKI1mpWyX4c8Q6HaRHycQ3MMAixtS4btY6dxrGzgMhvHImu/D68qf
KSBvnqcP3Lve+vfBfGfgviHxHmNpv04rB1xNCeVDkMHHlRHuKw0li0fJBD68BCPeghO3+NpNYO5b
dz8CG5+hGnTiWOGLZiNIt/E6SHBaY5y1iwNGLLYRWPyNpcJLFqXBRmX97j6mNo79xgBeZTDuJnno
EpU8pdFQ3M3bNe2xxVpoP1p18K1Zu0emHOONXRs8yDKuLo7rsLTJcjh9orHox+gel+AiRCOvDVXO
bTZPDwW5EDACVMRlkLMPhRrJSAmdXbigQE+w44hrHguYqrZL8iko4EE5eofLyMEaafhiBU546fY1
UJ4LnYkfLJZKqH5kKL1wZPWmnedCdL/xq31V8kXnbPAY425RwIZ7Tlg7+Y0MLkWbfGtr92Ipzmvp
RCUJQ++2tZqt49Fbz9uw2vtLfBz6lkoWyYgWyggbFgtyn3Y9qgxuUZcuhP8B6DjjBubFDxIdrLnj
6axMRedAxTHIRCo4/1UeHt6t1Au22oczdTUL1hSor86msVkh5lL95ohTbpKACNLiBc9uWppttv4C
E9Fx0Y3FVvccEAgFeJR86C8zibYyDepLyAPikGIrfqd8ilo42bylQCzOvK4vYqjnK3z7cR/auDmi
bCiuqop/2lMBskkzMtYRw7vJ0aNrWz6kyqEKOidTmAGxZUeHa53YgKgIgLTA5nK9mH1gYclj0Cn2
gyIMmFkS22zxUWoTcBDzSajIOFuPG+eYpx0ARVUSRJlqntPLIe1536YF30UwU4szmGIf4IOM7Ztb
rrPEzFfo87IOJH/W+0G5syzc2/XQvkUJ701Vs9vP8Vt1Apwt4Ll8Prm0SIJOuwEHWJo4P8cNAgBD
Fvufq09v89HMLJfbMgVhFsiri/sAShW+HqD7hP4wu9l8cgABNN56PW08Pp1dCnxh24bf2zEN9sXM
WjS0gHQ6wxV3fXMKUtwWRdAKFrvO0QgiJEWmP7Ttnr2i+gIcV+7rZiEVSLEcgzhvhimu2fYxTLjD
lyxrqAKCxLIVPdteJ1hLGgsQE5G/ScpmW2tu+mVZeE8v/sAHgdWgKt0HLPp3vsNlEXvhS5CaF6tO
ftlQJiL+2jyya4SiTqTs3NbOB9Yl1t6LpuYrIBxaYk+pXaYyHruocGALFsrWBxi1SXnKKmwdhdPc
RIsLaf2vSxVae+mQYJpxWOwdBBoo3Kwt53riIvBsJmyDkwfOwjFf2IEkHYxUnkCry40pEYQQBZOD
ui+a/BWSFGvPp6aygy3YKDSU8lyWbD4JLHW7P7rf/7cRvMz1r//zv28/C9YeSWfa5NP8Q5EMaL7/
1kbw0q5kAEJJ/4Y28L/+7WcS/fov/v3/6ymQf3F9hS+EFhotGBD/n6VA/GU1ErjC5n9Rlvkbf3MU
eH8RgZLCg6jmoIavv5m/pftBZvKWFoIiUoEgjSL8xwbyHxaVv/pA/uPP/z5ObvOs/keRVdio23Td
SM9WAjimXrXfvxO4O/jxTmNzJOwxl7sZKAxvxG0McfmVInNiJ85lDLv5EqxRuKyPS9K+P3zEMxZR
5gKH4FuY5JhlVbQtVHdfR9lX3J6cfd1L2gPj7oLqaCL3l8OZR+AaiIISfFCtdpNHXMVxaYcnTUrq
mbPppmGj+ezOn9RLsJsQy3PG+pB3EE3MDU3s2fwNOeCl9vw31qW3ETf1CWsP9ZLjIRqyV+04/t4M
Sl2mlHyKqD5c0fvkQTQR3EXfufORtq1fSVG3BMSp4svqamAbybYlj+3kWJnqMyuWah9p6zdBvm/r
ec/PA9hv6XPYtPdOnlIy31Afh5ZMXFMIktvJzxF2FVyb9FoTuIazPEw4YqvXAh9ul5n8aA3O1lps
n5Rz/1B6PB/a4Um7NfWJTnlf4wxjB/05laLHvR2BFxxw58f02eTVBisRuwpnvrUDGbR6oGr4rc2J
sWl7wWucEKFcGy0RiD/90VAU4lSvOmI9CLQo20W1jbqcpHsrxYLptZybdaN/lHE58VwmkFtebR3/
zNzpW5OReIPwte6D7jiWr8ki1pE56aexq76MYfW9k49uL/oLOuLckh4LvN/88aShCCZCrWtH/YBY
2u7jwbkFsofApvsnZyYbjJWyOij/3iwJx5iMnq/UG/f9SgytwruioLbAmOqHRx7iGFn67FsT3Ykg
Km1uExTE8CvOT0j1KHjDzfHDr4wkQH9ZmXNsJtjrOf1xzjG7SbzDmwrzP05xim4Bw43kKWwMmE1f
7cqyUne+30F61fPXwiSMeljqet7avU92xNUpsENe8B5hHG8hq1gQMKHlkaT4pAHEped5oLIHARXO
vGCZGuasjfRUvhd1g0CiUVfLsn/ND9pZu9gqlh1cIhy5FnfapD4/eQLX8Sq85RNCIoFx4T9pXKtr
Cy+Z78W767E6lqRz2CLy1XeqKHbZ9E4920n6glaS4Gc1dmh+21I53gHyrt7JObuFJn3HnmQfnN6l
RzeVtHASHR+YDDWuXx4Ab4PiPOlV4O/CcnjJNFmc2QLJM/vlu6r4F0id0RmaLucaMDWaPjIprHcW
ADJ8kELY7PM5UQxDej/LdYeoKdGAT4YvBJ6CmxCyittR7rTT7UlXjAdtWg50utB7ABnfmpp/NJKk
b0padyLwUus7+wJZ57DkstzZ0SvCMKNhg6ptNfheCaFlm4BNbSwlzTitIXlfq2xrApaFc0wPLx9d
u3VMzy9Tm30/eddozO8Su4Rr74RPS4m8FmULR1Vv71G8uTTtZ+VH3wnSbT1Dn0wCQwSk+56Rg40i
PQm2fdTGai4YsO4JNcL/sKxml6RUP6VW8OpVAgujA87dt7kPwoGfsEfqw3gSyvOaCKKBC6d7iFlY
Hwvabk69w4pFFS0ZGXbIQcetNdb20YIF5NLQtGG+enVyhpAaWX4xqSSSGPjYUPWdyvk1UpujBiHd
+tRZ9aMjRY1wGb76l2KbhbgIhikfOCIlN6rVN2oi9RW7ef4USdDfBBEjgsWXxidK01mSaj/gcDrN
8BLHXbF1jVOdhEoOLlZJqkkZdeKReAPNHlfHCuKtOJIaZCPW+CwGM4hI0Vx/zcbuoTWDc26sjujJ
n5zmerMgob6TZFZ2jxozOtj1B9QMNbObbfOK4F0EEdWwhykpdvyR8kCccUk0ch95EYuh6rOhHYDv
A/rWNJOb8ciS18mBlhzFB8gopi3WIpODd5nIJktprtDJgGLO6KAUpT7NIcGFpN4qqrS2Ed2tbO8S
OobZOVvEMPde021FlDyWLqv2ZBm+Jwb7koLsurE9MAH2wi1NaRxczGBVj4iqAm9/m4bpAyPNI6sF
3jTh9Bw65qczAoQs8RLjAy/2Jb5grNPcB2z+CHJW8gMIU0yPOM0eefI7nZLh7FC/aLm/hxK3ULMo
BzXiLkt52bHIREeYY4kWlT+y++tlDYo+R7KdHguaQHA7HFuSBHumnEM/PM8i+NKEDnHILr9FjPOg
DZpsW5t5F0XLNzkENZBipiI3xzEkh/47oXSUpzE/F6sKnFi5tXU1n/Ziq3mXSDZDqeV0r+AuzsXA
lgaDUHnkiW4/oJR/C1e6mBSzs2cX50BMMA855+Bt6DLCRMAkWBAF8UlbkDBFRuk3R2j7kBMMr6MU
6mTp7YZQFWedoQpVwy6k0enoh4LWoiTR9wjgTfTb6saJlaMAfxV6De2SCAdOTXhsrZMu8mXvNgFV
j+mbSJbd0kr7KIoYz0Ips688HN4dKR89R78pFb0qFdSPgV9cu5mVQ0Qfih278qynL8KK34UVYh7u
sw8ojTi8kXk2LkvaONLqSzrchiihE6Rqb4WdA9GL2bAtjULXHj7LEf/37Ey41HvMJjRhvLADVts0
SPbKL5+Lube2LSWTKztsQ+6eoz7uK9aY8qTb7pXBm+mWApgpfFyQEVcFhX9GLzw2S8gpCM3JLjWm
3KfuT2fQ9ExmuI7ihR46J4EelqFbdAqMjNPb8RFvxS8sTOIQh/YDkATSzdZDK+r2VCjsZGX0yo99
hekzHepU89qrgKuFfFkzJA1SIHxFidxBzWeasN91P6qDFDhGFodXaSN47UC/EOGkiBcPrDR5MG3r
rCYA72DRbho8NTMXHuKBoT4VW6RJ0w+rirN9bSV3UxgQspTT/ax5CwdBe2nQ+4qhb45dHsEfv6mk
sQ4ULrbEeD99r/0+lN1XoFM5wUXASvSNSnaUwn1qSdlJulzLokUgdlN9rGbzY8QFha+PVaSOdv28
0HPPM2hbhcmT9geSIHWNhzQqyv0QzHSTzojecVjYNLoGBDCal3rhRcCibD856snORuAXMn8pyw4L
BoIoG9ZbJ/HBYJtxBIXdJuaqphjHgoTCJfbVLVdXWVhYl4lJc5NByYC/J0lsUJ7RZXDbRM/DMGZj
CJeUjJkF1JcLpWYPWDE1FlN2x5oO/Fsq5LeWnXlOLQZ8lJ9DS7f1OA37sKa5te3HvRQLvQZ+L0+j
gItgStJsKQ1srT6Egf5ueqz47lxgGgj6+wEwipM31ndW39Jl84FP+cuocqpm1neX5nrw2nkXV5x6
8IS9GtoFSQQhqAyYIblIQGw48TDSvxq/2RmHsRTk5lyeDYjQMorzvczS53qNBORKRIfYSbZ1aHFF
Wlh2C5Ejfc7wpG22ecSAfB2e0I64lZOm2vecGrbakAF3Z/+EmVKtNwI6Fk8Dl2u8C764UXnsTC6P
o5X+KIdn1k/jJyd/Tl3ObgLuQiXjQphRsTPkVcNRwgJq0ITZBjw9O8UiCkDV5Nl+ytPPXKw9aLZl
n4LWP4wjFYiVIt2b6viLy2L+jpjgWATJgRD7RHjJ2eMo6y7Y8/FwjYMkoubdwhIxLRXgONTcdDtK
kRgvIVvI6DUHuneW1id7CUraKRa396IDQBiTgve0iyI+fK+bNj1CWmOHQDx3hmB5sJsBoEnTfp0D
mR+SKOGIE8idG2Clsgg9QG3VFz1KeVJ5gNW12Vku5/mxHKkMI8rK/gHBvxCcMTwwAS5bjLkcxBEn
78l1hHXIgx7UN5fDJihP7TJhglOIi2zLDrFIs7M2R7UkP42avRMvlqPbcNqLJWQriIRExjOhT40x
59BjpQm9AlbQoh9GY++JFH/Np/Q6lJc09GgJT0nR6aV56KYoOehUHXjPO4epxN8EfgXXH3G9NEt2
hSKy1jLp9GVGRyS6zRKanyIOnkWlZzrPZLfL2vHshM2bCceWIhEPow3HV1ZaR1Cn5dFLu4tvARWn
PIINmHeXGbqI5qI1X41aIU8lYCXwrD/yoLSep2i4T/rpor2PsuiCdwFzCkFndVEos/dDApTASfG0
r01KUrXt3qddJvTMDmhXvYnoSGQIWzHXCfpXmKfWZiIsjw9eZMfMAlZAhokIdkBcrNmVauIZCERG
a1blIduqZMKk6osw3ue4n+RcXoNk2thuMRxHvmIH/h9MTuiXekVh4HK79BVr+NoeKdHqxX26sOdL
Sv2labzuLnWpMKzh5SzOfUQTagN3M0n1r54FJmnPSW6TurnQO8TRve04CXv1zswIOp7DBQteeiJa
lmLdbcwlivDahDnKVRBztLfs/Frhv9smvGOYz8izEjCztlNJ7Sr9DSlVnftOO8BfsM4mVLeoFO09
e26ExG49Usgwt+kDw9U94BAK+uzHpqnuujrmCDtXIJq6yqcpLfu0MsKo3eBfhwKEMAfbS+ma4/pH
4MU/Xd8lcWqYdv0Ws6aQT9WcVixmOezB5fOT4aN1QT1ky0B0rcOFSwn2dnJQ/3oamKmjk5CQkRTa
sTmlUd5wsdbjvurY6aE/AeBeTj6ahMpM/+R5gwvgQaGvak67WBXOBB/QMP3wfbb5QhpcJLzCMRk3
Ra+IQnhroex+TmsmE919jLG6tFFPlV5TVIcVZaW4XqeuPVddTt9NMt36+XcIzg+joYdRHEr/2Pf1
ZSj0L2fBO++n+XPFDMTs6588QqUwHwRcgpEzQNExF4n5MOv6aFX92aoQIsPe+cXHhxBd6yc8Y3iG
upDAqjJiL+qA3r0AcAHl8pu20ne+Hh2eVPPXqZ+qLdBWLKuIjidZrgTH8H1ikl3eXJTVjZ2hYbEN
1nNG2VCQRIc5BpVGLo2+ADTVQuJ8cMd4PtcsOqVUnzGlQeRpCSxydDuVo7uzih4tOV5uCSkJTDT6
rWhDFtxkzQNu2r2bPbeYJ1lruxivmT6GXTH1F9KncjPvym3r+yh2NLnuMZrs8aV0ZDbRmZ0OLylu
HbCxO3+tXtUSoSebbzXUuD5yf2QVEcMRf3aTvlDixMYjC3YLRbaksAr24UHxXWeZs8G69tTxOmjq
qt2SMcQjVbD5mvXz5I4Zp9TleWabcawmNHmxnh1F8hh2ZbbhLcK9n4/vVa6++KVN7FVDzgt5Xg1v
YQd1VYXqGha/xqixd9Wknxk+yAdY/iU0Mjo2UcWxepy5yxqL1Rf+wEWtM5C++SHRwiLC1z1CJohI
XxLcxUiesMixa/VjzGjmmlHBB0SR0aq++RDr69Sly9R416wXN8hv+Y7swQ9shZ8M/2ZDs8l6MbjV
zivUCU/rs+t5D5md3VIGiD7LaPfFgFmTbwU7cEtXeU73P0YjX4nZUZpIHq/rrVtn73PxGMDOlZU6
hVg9Nk0+PxSIVRvHTE98Wb8nMb8qfNtqQDCHUB0pIUnEonaWaOgxSDirsK+QjLqT3Q7AM3i4tMVy
SfV8KjIGd2c85Ka+sAOb96RRnpvI/m6M9cBy9Ede02br1f/O3pk0N45kW/qvvF2vkA3AMZr1pjmT
kiiJooIR3MA0Yh4d86/vzyNriIisl1llvX2bKqtUSUlicL9+7znfeVZBsL5m9Numzh4tvYGQUmZP
eJfuyzBRchoY1izrFbPVqfQSehvY+RE7MFycVT5FBFcdyDqbcD4dMpofyfg099a6q74URcvEAyMm
+c6PozRJyWBSwz+Cqt7Y3ZNEIyw4gPQRyXf/02T/d2KllK8Jt9X//nv7+g9evef811Spv/3K3/rq
4jeTYCgf/DUnEsfRsQf9g5vL9IkfOEBwLfLV+cnfO+viN8dwBCYmG4SZw+/9s7Nu/iYck93Wxa3u
Ml/1/qPOum7yp3620NkGBxcPKKVl2pgJf7Ev5bVn0/RlWaPthS1oekg7SHt1yRjLDDlSmlYntyYN
QdDp8XIkYuVQz2m+hxR0haTxzW921URbICj9x0FBeVCIR6BxqO/h9Uxwe0CSHBO84fxKhdk6mSgv
EH0ybTWWrgL/VPSCaJiRp8Or0yo4UA8liMSYh3BS2KAQgNBgpD5nPmx+eLRZIrTnfCYL3IQ9Z9mw
t2aFIoqa6TqmyKslNL9Yp8vhKXARQeTdHSfEFaYxylmFN0rSklQUmxRUQ8GPZihIcT+VS0+BkUII
SWmWPZc93BTISYAwAkIk9WgzDyHzVcVXUqClaXauKCNoM4v+TtI6WjHu8ok1D7EIe44DYDbf+S3R
z46XPzmFY1K5A3ZqFeIptOhDhhrYJ7NLP+o4JNomMG/mpkaJR90Qw4rKYUaBbliBGts0CibFZP0+
4FQDZETnZNzCguTzow53wFDZ8KiCuLop4FN12YQsM7UJyGjlHWXtVerBbRDkB2vwrE2uMFchvKtO
ga+IzaXA4xBg41FvdeBYXdgldP0lGkCzvgdx6C0qWqx3YBfhYiDy3syQtmyIWzysO0N8QdQeIjYH
yYVXajUoSNdUkAaC6KTaoF3UbxMvvgA+MVahwWnAYoEHEoTKN5wVU8cIN6XCgUHQsxbhJMRKWuSW
oR9JtkMcOBuTFG46D4vA75kc7/TZ+DQbuLESyMpyrrQvgjpE4xlfNIRHk21d9ysvgMTY+5BRDbQD
3FU6MjRS6xC5C9RcZxnSYwtq+nk5iX8hDOCZQ6dfYotq/cHfzhMNPYGKarB5uJyeKMN81NeTZYPy
m4udHZQfQVDvHR+VE7mVDKCJxIFc5805icSO96llFORtwmFkuExoyekGl1DYjPyb4yC6K6msViVb
86C1HSA/IznoGUALmyHwylR6au07WIpsmrAZvko2a2atWJ38WX93UcptbJOTiz5X93Xvr3yJ3jtG
07Z0tQjKYj5FdzCaKS/SJ69vCHxvX8vYI9KLmRFabxwxubPy9PZpmts9Q3xkjYPP4+x6t7bT7yQT
nllD7jA59zWJGYhGo53eUzBY8BhzO7oJmTObCe25OPEewj4xtrGRr8O0fKgTpgJ1VSebHMrlpp3l
h6DwC8fonjJ3F2cNx7qB7pzD2Lu8k2yvi9xBKZQT8bIMbgdBSddUFF+YV1G9OuYhj7l2Q9jRY2u4
bCdcIA390lLsYat8Q1znsUGL+BBzODZYVVCsgnGQy7IJb7EVol+lNl/lYDKllO/tPXRV4pxC+pq5
6grHYFg3Vms/DFX71cuSeN157tlMIgbiQY2MZMYlhdSp32LXlBxVp3wlexj9RKuuRjKROP7VJKjZ
0wG7NGmpPSWmjJfewRIUcrkG7YhrBiRrQCtZDu669iiTYx/oTO1wcpg+FR7ZC30k1Gb25uT2N9MP
dg4UjT2iPmrdikxSQmqXXpo+1E5HBQa7QObVbZxjhMFW421Edk1Bewpm/rVI7+BYbs2QmcmY+oeo
J1mFZBNaZjW9BEMc6x6iCjVaIoyj6KXFMlp0uyK/xXRtbnQH/Aaa212P83iRT/GeJ4pvOFVfiISh
J5pPNAsJitOgdxnRjFoFSd0iAdxB55nz18RAQLBsIfxBMgYJe4Gwam2SmI5GHb0YnIgEr2F6jbty
H4TDrrOgqRGH90Hw8rWHv9Z0FkDmFqOXX0Q0Sdz7oCf5Ly0kLZz+Qv4MUNXI+ez4A53jbmFVtWiy
4u4hLsGh91SntpBH2sLOPpno6qLgW4i4+Zw1jZysKTlFTARnE0NY4frZttOtD+gqN7MpUFA3r05C
aeU0kKoT4pRcjSFr1wL7w1qBHrd8a1vRoiKPyYRx4ntn9tdB+MTFQThd8czEbfYtTN9CUg/mlnmV
JGWPHLDke4fDhpgdIY3tziaP941pDl+CoQJxbMF1tufmscjqL5qODI2jCefoMFjRyUTpK+U6DRDt
14bSshfgZJheSz9TM5r+adKz1zCC0WoBJXXQeeoDUnieYBSfZC63Ms4PcyycLWQ3OJ3uJu6hz1t+
1S81hZwsnAEJZUlprntFtUaB/zFktADgzR5segWLLmCrlmP/VZ+6aCdc/I2iEqcwBbcbB9pb0Iw7
D0goXwIKP0J6PK/IbDM8WanFE8nLQ9vLQb5Cm1zW4hyaLupqYsd7BgRtIDltBs5JWtqzHuse6icU
wuF8ExMPS7OMviEbfxXot/3M69Xa1t6wUNZ8p09PYe9v4rGD2fccmxOsogZJeT2dYwTiq7Adnp08
PXnz+OJl0Y4/aK80+t1w9oavJJxvM1R/27ihOQ5om8Cu1L7itNmqztLue3UyzOsmT2M8bN6tf+kY
RBJYu8vsSFsT9Y36X0Nslzvcisox4GwzVByMfl3HxY1W5nuXnEkSNRyxnNOAIQJCOsy5xSZ1RbyO
J/eRBL/3hpXjoOl7l7AzswQ4Tsadx2hjk+LbSPtHUtvo4YbJY0rxZBTzBikfPCMgUYNZXk0HJxqW
UjLo/ebLZNJhKNGhpQVxwrrz6CJ/HANStnO3/NL4t8NQP9ddh2+XP+pK/TMeIzwIAZ11y2GiV5pw
vOZuOHiIGBkfsr6PdF0W3Ri+Y+bmQBa8YGUENZzNjwm1302jc2iBvcAynpJ7bM/C2hp5e6sxfLiR
sdLADeqMPHrPQ4nqXBHNGMd6Wgc4lS10YcfzuQmxjLf4LlaZnak2sYrVxBlXAM3jyFQ0ZFn6l9Bn
emH3EGh68kY3AVy8FGKS4dXdJgiaVwhUN7GR3EA8AU/cFm/diNtDkseZtjkFLm0wPmmyQ/pR3c3I
EBm+rLV8Gu6MwLsrW45iaFFey7bfTZNzlkb1MPnl3sSRR6Kn9VGNEQaaiKznBt9kNDb7ydFfwuk1
UhTtulL6dh0pH/PX16krzuZk3LaiofN0Ix0DR/jQ+PhYA7SRTicJbLVJFurJR4CqmPRZsY/53bo1
d13OeGRgLaQIsldJgI/A9mxVx2GNIjV7cIJvw4S00YRWJulkcOg+9Vj2Fq6DfQu8DUPFWYnwRurP
cng0wGKtmy7+FsBg6xDyBhp7AWP7lV2KS93N6SHA/z012i0PhtzV5ofU6I63Y/PZ+4Lg1xacLlaS
NUk0m4a+1sLrMJdoBkGNmTNm3F92cENv4FhpG0sm+apDFkKPnzqdUB0izOxVqvwoxBklexC07Bxq
Nm9yYMJBZW19H90+0XbjvK/TBk0OAM6bvFhk1fReRWwmlcZugReALWOMabwy5zc6dHbTNeiMjQ6V
Yekx8FxOuekiMGTV0gtP4ilCgGHM2iHPErLKItJmK+/JP9B2LAmNlzdRfmljiz5wdpf7JQGlpS2o
f7OFTXE0zzGcOvazqQIGRYMLTbL3juDw1HpMZREqUJ4FUBdGS77qKZe7aTgQWeaArbk+aalJAFlI
r4Bn91sWQLZLilMAZRo+JM0bWvPIjng8HTDBY/6chYykuEy00x3YEQyeNxOTnkobFm7belsiqHH4
xGANhyR/S9tLlIA7tPpjpfCHnuIgKiBirdCIxNs9JOV9HA30O0B++z0OaAzoOUxFT8EVB4VZbBRw
MYW86ENgbBobVjxC1Sqeb3zVtVYKeJiNdQgKlIGHEfU19Xf5oPkBoo1JP7TwHsGMA2YCAFlBguRt
BOWIdmUIkWzVRf4NsyenEwWQHBVKMqRaCnAmro2ERRpBDvBHJPoGWAGpUJScpfxVqfCUugJVIhvC
LsY5pIZh6cczY6DkygiVbbdFe8N0r5njx9pCFhYqEKankJh83Bb+1xMXrj9kCpuZkvHN+N/ndsDU
9BVcE02zAflfUvXYTAPx+yD/eA9C896GzDkpRKcJq7OC2Vnaw2PTgLRjHnCSEs+i6mzNCvRZQPys
if9GprCeIYHGwXxvKjRoCiMUMxVwKjT3fjvadPsBiSYQRRF74GKneVnCi5w6+Roip/VhkNraSCxF
1zy3JE/I8mmCVYr3l7GwwpfmcEwr5zipsEaFN2WD5bQy9s+xeCjRssHC6qihQKKGCo5aQkml9X9u
7aPI68/ZG7+NlXkHoPszga1KXNgHdvzdCHNVsPSu08G5WCALWZqPYeEtdeq8DEXw5MD/taeFJgXs
ewOGYdB8RGp5NiG9Dgr56sF+ZdUjbUUjoGqECysVIDbRIGy6er0Xfkk6zciUOKUpjKg8GrFdtsxu
vgrHe9fT4N1XCNoKFm0Bk1aCa9C8bONzmm7DS8+SYSiErW54O5MY3FUsZhC8JHAobYsJNEG3+SLx
e6BouAqLC7vlKeq7paOAubRMtwPTIpDDbzp918YHB5/B2O0AKy09qLu4rTkajwrFOwtsvex8D4bt
7QKF6w1cwL0pBN+QuWRuMeOKKgCoTSc2MYv40s64PzmTr859dRUQuB2/mpb9Ac+jXWUKGUwj4Rse
OG/BMvCeQBWWDuo8dvCx05ccXeglqKwanZAPjg40M6vvdGK0DQrXv0iHL//T3/t3+nsWwCD4Tf99
f+/LS5Z9/Nf7//q/pWxffpTP/u03f2/zkfYOPIuunG/xX8Q/IWD9vc3nwNaCeeND4uNEZYB6+meb
z/7N93yI9C6qW51ymx/9U0CLmZfpJ/+hO6b9nzT5+AQ/9/h0Ax4S9FUqAv6gYfDnflLP4nEikK8q
MaraFRb6BCOQHejTsgcosMgmOuSRgce69B7a3n3UalSpNnvL97FJog37FuOIyAh4phCeV7ayZUwN
BynoL0w4yvxFQ4tYaNqTRWizwu6t8lYgWkpuTPXeoa+dqqpfubH80jOypGyxoY7HNGxc0uwTAnWX
FfOdkkSChcqVzpO+OUYoN1iVppWhBhqaUVymyrnWnneQoScW3jQ0Gy/qzqmOpSp1p+epkQ7dQf+1
nPvDMNEvDHxxnlxEHh7rfWTh2m1wxhR8vpAaoZjA2nMY0c103c6w8Px4wm6XYm40fJJMXGYyGPzj
Xmc0gSsx6LrXvig3Tei7N5I5+dKKrNs0AssSZhSFnXs7DaAz0fUzE2ESBQ8I3QGRJ0AD8KxvtZAi
yCiYAleRxkZJIah4DFrCGh21AKyR5qFzZpGMP9JoeG7mCFusPR6C3GTxTcATOjoJUgyn5gHebVLk
GDctjME0sjiw4KGDvbsdUVco2d5LJZqLllnkBFYGKEIXW2B025gfFDU3xliXN5EZPDjkGh1RnsRA
vNEfzqESzJ6Hhv10rG5IIUYpEJun0PNgCgzIKb1W6VLbEb1w/qEJpGbNSFIU5tB1w+4Kfjy9EbV+
BHBBI5Ju4yGxpr3RDibFKUIj5bwzeqICqiZWo2wKOYuZahrWL44dspADhgH/MW4Tl9tR0FwDAVIv
p0pyY2MojfSHOYVCxJ6X6HznBWhXVMDlCl3NNosG+Ox1Cf34WRF2FnXkbUghe+mcOLybjWI5usMr
aQhGXr9GLmqpwKHcxbQ4zgL7a78rgoIHpwAiu+UPPaUWDOYJW4osk/sJYzPNkwJFNNb4ogZsEwVb
jMgkGoCwWhOGCmNNQw2ua7wjVNIjJhjYOlhkF+lEZVgj27YcwmjBVby5nTyDQy1WcEGZPNWQluPH
qePboDF4kaDgSXURnA2ri8SGtRjNCs2ZlubbVCCdKYLHwqteG6GUeSgPLeTDbqA/gAQtuGTmNek+
RrQ07DW6cSe7yVhVbmQzAi5fR9F/IjAnwX4Sh6Z4BwiEpJa++ZL24dfER7eSGnAzxDSwkwmk2FQT
VRnsjVrxGQrOxo1Nf2HiBJ4m21LjQOkhnEeIkNt3KZTzGFnhzoQfa81ugraXdC06aOempxbvPLZg
0qBXfejxGfoENfAo6fYOOuFAJjuuwVk1Yv+bB3o2IlkMFqhuYLfaisraRNO6cKmKd2kniERv6bM1
4qP13INviNeRq7eYdbkegWDdd6BSpWP3q9bASNpXOoqxFBug14hoieBrH9d0VZtG4Pgb7bPUiy9C
hF8sjXCrpL5YCZFfGspELDT5MwUG0gVNIJroeBtLz0AjQ1yrqycf9PmzQ14WLwgkvngzwd4kgdIm
7eVJEvrGODCmajWspRhxKxsW+qr+ZbJ4MnRCI+xsfB6m6MMxPyK7feeaGyswRQVnorC+VsO4NsdA
VdgsXmUltz68pkdQwystmjcxjHWKcNp+DhZ1SS3JB73aLv1SYfsXf3ofGhqVWanTVtYQeZrOO2NM
sDQdYg89J4cWJQAitm8etKaFbSIvIVJi3Y8O0loBagVRXWR3TP+dp84lbppSif6edSdsNfGB47aa
0VhtkIpcaWrcpGV7jYsQ+B4yygUmLqSUvCBoKwqbxzHxNgALFui+DlJCQBOEAiIhB/FU9EFPN5xl
NaHGnWozxhkTrSxPjXGmMsJtbT3Nfo/N3RgvHaQL1W0+IEvLVjVs/E2tpjOusyFGw7lrjERiw/dX
nITjtWEYBCDJLSfy6g7xah+V3QolbboCwlxta0kDs0e3WtpRRvsMAZJXBwfljiObi9nLyFEmsPcE
M9PNQwsDzN7hrnREmCYWDeEetlKq0nhtrUUWz1MvS3rQGgdYouId9GRTj913KI+GQHFjQVRfojKm
I9YQptu/Ite2QOJVAJqZjpAIh5bVqaZHBGHRqXbMrWeYASsPvZOWKPRYz41NQuK2VZIinZq4LFv7
QmSAuS8dGsEin1Zkzu454I8cLsle9Z2norHKpU1CRsF8r62XwF5g8Yf2R6cBRRq+4ffa+7qb743c
ecLh6UPQN9AmaubmP6837+K3ppTlZ/t/lNfr7e+I2J+Bsf9fhNif/i6Wo795ytQQ96f/sf5eKj52
H810+pBd1v447v13f/hfym3VTn/h2vI9V2fm+2cl59NL8/4RFj9Vm//4td/rTf83z/QYHtOGx7Ll
6yag19/rTe83qkzLIqdBebbg/lDs/X2sbPxGAWpi2hKCOEUKy3/Um8L7TWEsKV1tUKIG1eJ/UnEa
qqD8kQGrg341iH71XJqetvB+GSoT1eeysYW4H6BWN17+kMbCWvRWfyrdjNmOvnMG66MGFygjM1to
w/AwY2wXxTVJ89u6zB9+uH7/Ctnq/EpI/f6JYNIy4vY80zB+oR43dg+QOuBAmU3DxbVYi9I63JAg
vwJDxTYO7aHtR+gQSLPi7Er3UqcLwZi6w0jmiEc9Se41V17SmB3RZbdfxEZ6zYrytuNukOrZn6ay
uzhDuOk1/6zJZE19atXxyuFoiBxMHqaWr2pG+ZWsimzR9mqqJ8bThEGNyn2nJc0+JehSL4prbYaf
JKphEY/euFLbYT7RTcuXoGNPo+p8OcE5mcPt3ENbSOlpkfOHpISY6c7tTtJI3vyYXguBcHQsSQin
owISE3362a6IohbFpyPak7TNu657qeeDLFwOAwxl5qNwiyvU6bchSo9uVVzLMLt2BDSnTM1DX/sS
DsyV41XXvAyNttVQWS9GkiqJHkCdTkLL0qIhL7P7vE+Y4LRId9MVQ0hO1xVH7MmLnnNsuVN6tUHo
LG2S9ZYYhmHa0NGcwq9Yj6EvhfS43X08Ngfa3ZmJjqZOrrRlLznSPQ7zx9Ak19PkG/roZMTRqLgu
DVM26fsPHY9ZFfHHJQ9eSFecMcHOJTvLEsOpm7C7wds6Trb65Ez4qplROsybZTMMKy30HjRBIK6f
pUcvQ6BJe9BldZcl/BZTrim3OahMPiCUBJ7GhpEsJ4i22jZJf6nr4RTA1kZSbT9K/4n6EhVdcVvz
M9vyzwjmyPuR9wi3v1DZXP/iIVeU35/fOsd1KXYVApgu6a9cYhlDjWJoj61HwcFyPheBbrghnW2Q
Zw/WmH1yzRH5J8Y6qQkDrbQPke3BZlzNNsl+d+X+xPb+0bT5q2WTZYb9CEg1B19yo13BCvWjZbOZ
52CK5oF0JMKGI+gSWOkuIwMK8B3XpNXW3Ydry6fvT2fd8EZYMp5UDhzjAXsfjuEbY1agFvltNli7
MWcBwVhC7+zLn182Ry1GP182PqgAXqy41Sgcf+EGO16lh0mq02fiAbO74dQKbUmxsw50zjADBX7e
P87acDHS8kqQSkWhDGyoujf5vIHpf7XK9lBGB/Sfz+R5gdxKjiAqbq0Iz9XQNFBK/HPktKfAHk5E
mm6bVum/JqxXgQS2xZubRygV6rhE2w+ybhIfmpPdpBXrSBdu/YyI0MTFaCRu0cOswlx7r6rhAgjy
aBRwX+K0XGmttTP0cy0y6CO8ThRTh74yHiXOk9HMrly8LN6murwKoH3qV6HfvvZG/vbnV1OBzP9w
NXH+CpOmAwIlXTl5f3DqMhQNm8id0HLPLSlFBcG5UbBw+/IK6vKIBmKXRA7BkOlR7QtYkjhmnttc
W+t5/qnn02kkKSIcd4IrKOf0KFiwrDA7lpr9keu72ITl41IH5tj1zYA3tTDbQ9zn10ovrw25163V
HhjcvDWB2MXs9xPQsAicpunlkFLzsx8SzAqLq+mKq4WvBAWQdi5ZvBxp4uFqD91QA0mKP9ukQBbc
XjJ1H/p3M6AVJ4LoqLE0FF56jGoHh0r+YIrw7fvl1qwbl3HByJ6H+Ag+I8tkXZ6GzpDoVoprYDu7
yEmPFn5OneQukR7VjZjdNb6mTebJ2wlO5u+F1n/7Hhr/8ob4PN3s7byP3i/NH/aNQR1JYQ0BBMIE
5p+r3lhaHsjpHO1kbjHqaPL8lqSiq0WJP2jeMWHGXY/6lzki5qGJOpAy/Y0OvbLmojVp8vnnDw3V
xR8fGvjZrkfdAnrlVxFa50rHLHRewUjx2306zqJ6QDh+ibBJunDYePXloZyHE0TCa4FROhE5B0K7
OziaPGSddp913TGK2VNFeks/bk1y3DaI8lvpykOVwhmdQms3W+aba9V31vQtNvQlGvNPJy8fKi05
Vi6ygjl5I9FrF3CHCcd4HJ1rKTug1eP3LYNNh9Td4mrb8rEsoWmJ4ZBFLG4IOMmgeej8YB3kXF+g
9ylND8VIubWYfmppdQ6CAJhnf99OKJzaSlsYVcKYZ9yqx2gOm83gTvdRCO8obI6dvx+aa9e0H4G+
qdLsS+kkR9vA+sKNovV0qHL3jMNtl2QjrZn0NmRrj5WrQBUfjWvtaoCjC/+pQG+PPw89elg8mH53
yi1Qi3ztUMbHKsKKqAfk3vJ1TfGEDv4vNoF/cV9NalPXNS3Hci3zF9s+AU0DKBnB0kr/gHRHIqN4
Q/Gs3ntO+zT4qfgrEv4fK09PmFScNpkAhCC4v1SeKfAoex54kjynehEcog1xK5xXkYIVYjc28v5k
JqpS6e5kEp7iFIxrqMHcg5xsGM3izx9s449lJx/Hs1y4Cag28QT8vBritnf1cTQRpfO4YuZ5DIzu
wvkVC5EahoVm+dViDDEIecnbyvuLy2+qP//L1oYzw6EQN3G2+6rB/ONiXId6CyKLPTi2yTIzIV4a
SXr0U2fHpSHvW6JF8M4kw9B2atEKhhZ1rewuHa6uGSHSIjXkMwdfxuoJGdVTxkqmkVO/MDWsOQxe
tdGsl0M9P/Sd91cL1794eITvoe4WNqFOtv1LyY76BDUm52uKPP+uqdx3YYPKClFW92YEcdekHTAC
ByQumdc+yYFgVXd2QEyp6e7wQBu8auie0KI1bKp/fmOdX58zw3QBX3i6oHZAiev8ss1BH52I2QK1
QrbqYrIjYxF+KSJi2nBagPKkUxtg3YN/djLoPi2REvAOjsFXaU4bm92F8bD2ih7zVkujL/m14ztQ
jeokMs/TIWo6cky9dI8yh3Y9YUAG4t1lj+JpDqOtL4mTmDD3sLYz/3OrZYpbjtvZAc+hoePayRuC
sJJtvrgNkoKCg9YwKsBPelALt6b930l5if3wUz0OZc0NzTvK4SThONIX8FE1d2WbbBe03l/NiBJ3
7KlZksYn7jz6OqqTTGS7jFWjaouu6hrL4jr5VPmd278Q41v8xfU2dU9d0R+fZUNwbtZtnYMlcmTj
+x7yQ2FBcxK/uE2dlOHJBQV+Ow8uTyM5eWbg7Dn5pP5TFGdvtv6iF9MdoUhQ/YJzDBiynNtN5nJ+
ootnJ9YCMfEnTvmTrvw3vc15y+rrVVOTdvlIBN6z24mv/a2M0Ny1KYP4bMwQAAOaUicsYucePG6c
YC0BmEXikIjqO06SSyN4d4zqJsy/6goM2LAqLpxOkXmHpdemuDYi7zWHkrcMWGzKjYFXldtsH3Wc
wvsddHMiIGv8eS7HBAosQuGBLI7MB5adM8Kzy1HYIWgGv4FRQPPpD+UAfZb9CHpyoAXKUq+gteUM
JneoaO5JpgWS+UUR4F5PpifMtv5yGOn0s2IQFViTIdlXSKHrSIflKmdgTIR1xE7DIGaIGaCUMzTT
akNQ17gZu68F1h6mIlWKdz09C/Aky9aDwO5WOerx7N6u8NX1jgu9yvH3VW4XWM6NYR1jxPsebJH0
fOD54jouiBJBc1obIRkBAWV1muio+nxkb862AorVuoiqZOPaBP6lJFMgeqtOZealhzEtHhNpoc52
qvk24Y72JDARBWnfZBb99tjUnuHTvDQOse1sOmqfl11zajUWAnUU8QKioPRqxpkZ33e46RaWxhnW
UPWk084XLx5PZppd7b64RY28G0o4SJFRXJUffBixTTdDd1K1gEYXvuk5gLfcM2KyYEDYYAFoJ4jG
IE8RsYHBmwWk5pBzNlsAHSVYMtrEFmLnDJemf9v2DVs1k6cZ1XSScCBGGo45tUvfyhkravUM9Ab3
lAkfyCRUzeOp8uK3XMPn1c8HESEpCPCHGzVPs8+TqauYiyiO35je3NhMsTtR3LoAaJwkeglMeRhs
Fn3L3plN+iZN6h+RXjm/n0BBvlkcnL0+P6mDeOYNJ5C6p9k6dgXZiVOBzkxrq3u7xO818L06LbtO
TXwd++QzEoLwY3vagto5SlHwpjb5Cj3TY951J9Nfmtn8lqXPfOAzkerTNuGpW6aoaIPWXNS696TP
OI5mjYEN6Wl6WqpJPJnUI7Dvrj9jPkfmwR30TSQALG+pxYQEIuZbp6Pl9Owrvc92G3Ls0lOeSbvE
ou8Zyqwsb9UxPHHL9dQ+SmqoWnjnXPYX1VDRpzdyUbCXYW4g96A7IdD8dHv/nF/8gFmQzM/m0F+m
sWDuYtXLmvJKGsE+RXWBgOMi8BvpurWbsuElccBoRse2j99kygJDzGKLqqifce0za4XO/aD+GbC3
iyr/nYn4t7I5CCveRvCpjfDW9bqrMbHYM8VcqnYSAQunXLVwvFash0i/1eWsQzTn6oeiO9GbPtqK
UaRFex4nelyLVk+/5raH7ckHn+Of07k+V6tu9M4h/HH1cYdg4p0hqRQqB7s98Ei7mC724DJz7JZT
zYKvGTRimvYisHRrPd11rtgwdaci9M+qQ5ZGxW0WJ4+9v01Y/Ety5toSRtkMyheu2FIdpkucm63x
gSj0rP6tXl9uuzzcqN4KD1Ki6bDXGO22T3XY3+SAJOkXWTOe+ZQ5YeGXV1W+DlPGUWyiM55yTtHW
MSeopBxOJhfJmMh3dPKHTiZvvUtKTb/KBFpQEuCXTVh8NaL8wdbSN3WcoMl4okJjoiLFQxtxdm9c
Df2FA24Op9s6zieYcDHXz6Qlx4LwlPmTfWP2Zb7R053VzExmW8r9cqjvNbNmnJl4hEtDFV3a4xu+
biAuMnBXroyep9Jp9oadv4L5ICtTQiyZC209+kI7V9mzZkwTb1/yhiKXUUSM+KcOin3ii3uDJ2+J
/0XnbWMvgQIH1k+akKiawlgClfuWRcwdUY3KVWn1N21OnOioKP4VmuwV/u143c/9N0IcGVAHBAoN
cUf0gAHgw9NI43K9YhtUNYo2iakfsuMm9QiF1hpzrxkhnVkveUVH/FUOBuEVJbbeWhJEEEA2oHmG
QtLXYNK27ToXzXw3PUsd/vn3DxA0XrsOunAzWqWAI6/JrVfdsDGlB0tT5aVedUvL5AswPU1wva8k
NCxm/igv5SpKhLXB1Lv+vgd0mJaWRj/cd7X92DoVuQYa31iT2RNgihVXtFlmuUerbRx4VhJt2nh1
RgSuVnF0Ygiorog9yo+UoenK6OF3qVDgqXkvZgCUswvehXkm/h91ve2yp2Uy+xvCIykXXNHsewa0
k3aUjamYfAy4zLZ9jHI2Kycqsl2BL4KB0TFF0rmTQfNY0p9dR1kVo28HkNEYw8FnRdhAHwS7Ucp+
AaE03TWmmv2CiZ3NCbLIQAc8fygxmaIpYouLbVNu2hHoSZ4TfZLw2cIiIo4ltMnkZF8mXgi7gS8l
jgxPPoa6f++OGcEHHApT5YuoeB/AQR00kjJ3/L63Jvro3piTYxf4xqaF2Kg2er64V/N9qRCxVL9V
0Xz1I7KeuiJ4Kx1dLuvSRb8UYCgVwHtEb+CosqgPRn+6Mu5dRtgYuG76cNv5BobRMOxX5Uxoaynq
nTdM8bpKe66x1R3YEcmDTftXfGN0QlSurdNjzMDoPEmemLSOVuiG7cyd7uwmBzuZJzfMz4hRYoqb
takCu9cPBDx8GoyTDPKPV6UWkx9lBKUy6Ph7fQCWpPEm97393LXYItB6g6F0GXdFWvNpX31hWqtY
r+eNCYQSPxnvbls67OSIc1CkWtu4H9o169hL7tjP0kH4FfuQK0o3uhl5SLYhbzld24Ov2tVBAOQB
9h19bWapefStVY1l7FRvkcbgssvunGY85elD0miYdmLtNdd1aubkxunSz3DOztUeY2oYXZKK9gYT
UKDQ5RNYuN3QOku1n9aSR4zjGbpGaMu4AObiM2KjofvP5L6Z21PPOtxq2YNdsBm4TOcLHR63DN+6
jt231Iy7oCUalY7GOMHWJcEXmnN/Up2vEV0zOfTdpZ2yG5F+Yvr7VP9Ht2eDzevkbXAzuot3cMSY
TPDv032qWVFxVJiypdThY9pESAi2y+9NNCzC55LqJ3O/t9mHI/k+9wONx7isNgNDYuhSn/+PufNa
imPJ1vCrnJj7UpTJchczEdMOaKwQAombit6Irsry3j39+bIBDUgze3Q2ESfElTDKrkq7cq3fHOKr
SLPBhxZXrVuQvEtwkJD7xo3Qu4r2KnPhG5zqpZAII4dMFKbc3HGwgRnfy+orIf3MYxzFvUMcrMX7
QMp9YJMyMrzNWGkjiBJnNab5uRHXH4XdRssuGA5lJ8yTHuaCwC8KuDS2OeUVoX2eZH4u6ujBmuSF
UxfD2nNPRpexcjifVWZX4tYKuL1dtlG7y2eK/SnHmmZiLjyCWnembU4svW7Y2aFgIGRBrimUBhND
7+FV6MyClDRE3jwALTmLVPQpycS3TN24O1VlAzsZ7gL6i9oUcV8NZrCqWPdecZTpYE84pbM0vZim
9FCcKTLCSBWctvXXuTFuVBKsDswB4lt25dv1ttf9Q29r+aXeNi5VG+4pNcQOk4CkD/e2RirAdS5N
jmRlgqC7xtbVGF11iSvz6KG3x1Oby31EMjsRgIFk+BnTiave7i+9QiZADQBgZCO4Cbt1TmYn+1QF
vM6oYpLGzz822uPYozPTG6wUgyukripeeQdrAIYaKEoEMajzIZRzpsZXJU/Vw6iqUJeZy7HqzlQU
NVLxgbNCXOoiBlaT51N1djdiflTdxHVA7oBJg0ViAVUUGcJ+vjMtHG0JgUduPpjuaXFwM3bh3jHv
4tFnwbNgE9cH/u2eOe5wGTIcyZycgRQlnHKivW6Y8IOyE6bcWUfjxFn3EynF0YyPuqC66MvoQVK8
QIeWq4QmH6a5u2+5NhwqYaqyBmx9FbvtOdscbgSnouruzDb8HDpEbZixXamFZUuew8RpSa8v1HxV
l9HDQKuFoQb0EKRZlxl6Kn2VX6hVC9Rpo43paSRaiCvRWkwka4I4u1dZTpUAD+Dlxw3litb8VA4Q
J0DVQnxY+3V3HRXWccqN2Ai54SOhk9niqmHIs6Y+sgXpyq4kSL1VJUz1IxVzJll2r9ajSo2pyqFp
0kWFiZQPnFwKSvcOVxljJgK16Fi2DhVKll573RXVkbp9Y4p5pBa7qn1yeF+r5L5Xpxfq/fQmufBa
MvyJedKjZD8XCE6X6Z7Q9kTPr1B9WcQ9iAZ9Dm40VCVaZkFroOlopWdWc5p59RbJDdZBpF+zYNG5
WETY//oncdTfuapum8WXtdmdRh0vPLefuDvfqmT+YWeUcY6dh30jObJtAbeZOPE+5X3Tkt0Pxbm7
kPSYEYenucjObC166OZ2OwBHq/R840IudqKrfAougoIsmljNdns8Vsi5UHk/VpuqGUoqrNlxzWXd
ZgLYgXsjkdQHd6Ti5rkuzmB2bg3/vvHEqZzDjebwyRX8N7yfhrsWO5soNM9Iv1MZZRDSsLgXVr1V
e9jYdNtDhKw62dGdm3oOUJPxbsqK5eZG3R3VoyuV/1YZ9FakD0ioXMymf6MN9Pzs3qgabyVvTQsd
hSi5kMz7XLtLR6A/LEWMSpjZ1U2t7khE8RG3DJ97ToVjTZnKG01tVXmYXvkzu5yVkHAmqVsVA06L
HREFsjKBmC4C45MeYyJXhA+xnTwEVMg7AgswZfGNwJ6j9PEPGT7F83hb+Bh6m9kX2zwGaWJyGYa1
MXoFGf751nSGayuCNVT26CF53jpOC28Vej3EvHyjq2jCR/96gSYxbnjbVlAANWuucjEgGtSJP00C
jSMcv6ny2wPAcBfGbDTtvBiyQ54Ql1YN3ocI312SzL8gaFsPNriqliXqOum0xveegMaGCwMdKDc4
ibO4O8kDCTiTJFxtp7tc/8OPYdfkXC+s7jPoCwgH4TpuWSqOJXfUqIeFXVP+U+fPGKpgWKNCpDs1
IDtV8HB6nBYKN4NdzNMaYJQWljbdyoDca9bcuDV6GO10myAv3wGjdTXe0guO60lCGrErGMvxfOuF
2lcrC9aRS1jEwQN5GoAxALPYvUDbvoVxrXyMImQGm+mU2uLGHrpLPyIEL70vSLgDM0dcdWHBvCGG
urXH/jqxgGoiT3qthNXClqvHLLHxa2quPoXcOQn9Gjjof1lk41zNucBUCk0xhXw0on3pW8dtSS9Y
fbchJfTo83ia2d3B6KmAUCCTErEwByoPreCdtdLbSgSP2Cy/pmmJTGmZ7gZLg9VoHxkOHCFYGR5R
/rKM4y8JJhALLUw05VhxBPz3CMnYTT8i1zP5oOVABlt0TI3ZIgDlw6OidrMsXEcpmZHejGdGoiPP
k4eI2soIoJP2mGBeDEVYfm6osi8sA7DoiCKL5QbjGo/JlV23NjplyOcKpz5GkHRY+O7wkVIoXhTo
FUaC8nAgANZVbrssVJFtripOiPmLUwH3Owyui7lY2EyYmlSk/adeR4O9Jeowoyz4dJGW4rgInXFF
cbg+DkZ9WyoJUGFzCeP8N3AjtIn4/GElCx+YBvDjLh13Ju6JyOMwi9K5PJU++NfDx4tRfkSx8Uvu
O9m6Bd3oYonRZ7yUHuAhhWoXhzIAlRwfphhRZ1xdg/PKr8xlolnjsiBIiIWD+WeeXh26AaU1rhyg
aS3kgxaixC4QACnOPuYnxCFAegPN8KfEXWTSZipGAdFt5JbHszMMRzqK/kh3JreZixS/7qRHc+4z
8dPCXVQ9KrxpHYl1GQdnh5WepdY3PwEA3ANoG+rmLK3ws8Sxie3SHi9iHCgWOTsqdeaRwNk14DgB
0YD2t2okfH5pQCidJ7JYSTTjthCv6k7bVkYLIKZj4dTZN6FVUJECdGCAmR7NNqV0+m0Tc4KTNza3
6LvKFdeGXaq1aOEO+tLVOZzyhngHJvIJcvgkTCTpRObGOpHyEjWhZGWGMJCEvdZJYSyyVm1JJAh1
F/qqAZrGt8MHUEmEPGQ7BpWMAYajchpo0fhrzfijwfpyjbjGYYPjoMnSadV56Dy546fI15eNQu5X
Pa6TSLffUxBDsRWl9SjXlkkop3XsWcdhnoIld1djXG9GV+5y9ueliboPHHgUcjwDzz7cbFzu4h7P
lMvgS9ugtzbG4HvMY6BKt7ZlHGe2firlzh9tnDZRh+B6iKYiVQI3N/SV6UAoyk8nCHiZYIdIXGcr
8PDhTsISNlkiT//K5+y+QnsaddbLQIe0lToXPXIMbMN0DqXx2xpJczveHfZ76JSYe5liY6fsDKT1
Wo4DGMINkQGZGJU79YzLvJPHeHvcGn6891RmROjpztTYcuwe3aOi2aC1v8nM9BYtoZ2o2XacOttP
HY0oDx/ZVCPJ9vEUzmy4t2x+7MPDggP1JWxLE9U1FnGejLf4QDy2wrl2/YsgU17akX4LAXZYYAxH
0hx90W64RSZ0f9im6ghJ1vDMU/8bLbBraTtbr/M34UxsPUbnXWE8RIaXrQ8dVjrTSuCIhLnVbjTi
Xder3ZFHQ/jMXvVCPkqvYfBNjiyUTU+jlC4NO8Jjwd1NDSdSWFSftnA3uHgkTIkS20pkulgEJZ3T
2Df4kF35gX6bF9yzIvGl9MYjZ6CfBOd7brCrFhOH6xqI0b41s7OAXWxEMClQcrtxT8JIq8SxJlHJ
8zUUfNWgODHTTDXqQcdQlCcFOTpH8pijZuDpm+FWH0nyY/RVkfpO9wFq4UjK6MhyoPEJwI4NvU92
fh0Tl5OR4vEad1wbnPkmuI46aT6CHcOMp8a+gasFKdRBe+zEsQwoo+guTNfZMOyFD42t72GPBgG3
H4D908K3xBZhEfrJZExxg9gHGuriuQB54VG6IumlHIjDq6noLxEFfbQ1DzOTYZ3Y7Mh6hFF10Gh/
YHvC2VTnqwJhMtYH9h6Oi8WPeuGYlXuUCnPVZQbcXm019MM1Ky04TA5KJcd+gYgBdUTmKkqDSz2M
YjTeEYfw2HkoMH118VOdQka76El3u84gjyBRs/y18RS8xo470id8FD9rJceIh1Ctb5BrVNVEo+mu
4foAIhQjCszOhebFuyp3L0jzYblhppcCtzWExOQWtZUbs6gf0trhGSqdOzbHCoeFj1ss6m/q8yOX
YxTXX+KOCAxLje58DP6Zy9CYL/FnRUDGRwU9RLEvKs9GV/tqE7FpkC1HzrxJYBwKHBvSLhqu3sBk
nWX1xYMdO/M3h6l8WHs2F7O24dAwnWyvYj8KeNwlW/1aN4ZvnYX0d9dG+dqoOZm1KT4qIY5mJrzA
YmaTwa9HHd/4hSBLCm8Iw111jCXcgZaBJvehE+/tLiPgwroPSe0ddPGPJLrIL6mdyLdTOBbBjWIK
K4HRwyycGn7ly3jnTkzyNh5wBZ/IeGRYZTq0QMoB3Qq5R9xfX2o5Igej3KNkE1KLxs5NEqAkGFMG
3T0pmE0ro2ap9oagDssFnk5Z3mzU9wieQxfmuJ3TgWxwxgQQxFeQfPaZN+J7yg8GYy0A3/MQY39U
tuxfOTSedN2WiOI1DTR3e1MJT1t2GocEeUCU6nCw0Up0AKRxa2dQrQJRrmwVlYVhnq91Um8WKihH
o+tvS6zj+w7x9ZwtAloxqRnC2ALF8GsnHL94PtvLYZSKDJXJjAJbnCZ7oRrTDLpFqDBcN8J97JB2
cJoTrYTlWQLS9+YiXWfoKkAmdpZZbkYbt6IFKTeHANIKzHO7SsDTZaT4D0+XV+XGQrdHIzVQBmNO
xpJ4N8TiuGlnykCw1e2Je8Dc21yGDF+Jk4j+qEIVOiOrN0zZzm+J5xtL3th1f26R40JOCI360iOE
bmAkz98Os1qFsYfXGk3j2B6n60PntxaScV7JCTBb+9oQ2roKWWN6I9l2XOTgdNKJmTK5cV38Zcjv
bieBhlRikT73kWOu/Zu4pe4WSvanAF1yW0TxsmhyTBAt91s+eSr0ocf8OvwchbJZUU40TiEfH7tM
6j6oRgwXzX0TIQ6JAkNQ58VNIQdOggrYJoYrq67WUFsdizOyB+MChv60cQtxGmLNiG08yvPcgXFk
wXHdzLv7GltBRGqJXhNT/2p14brA13ShS206R8+LC0T+YI5cniYHoeC5dO/cOT2bg4qHNqh9CByR
nCbxsfTLv/iqpIgnB2FOjU2ld5fPUXJSQadbLDWyJWu/wDWHUnBECQ+OR588YWMbdI5XRsVmUlrO
iQ/JbaHV9arS/ZvQpQrtdPqpj2A0UiH9XScxitSDE1UvG5t7DNOjhSY4imYyPmGAvgBKGiF1g+U9
PufWtNXNETdvnyx8EJCKRQEAOSUfq+iohPtRBDXK1NckDofF3HF4d914yVraCT/bRKFFeXhA1ycd
sbAONl0gLvySSmMq9QtKXWcpaHVmckSqF2q6bigV5kyHdZ4lW9Pod3NC4nhyy3MtZqNIWtS3ndb5
mIw4ZhnTufBGDQNW7cqo5KnaUhOLl9DZcuqZchv68qT9w/2hDB4YTKnGN8De6FwtBuPEjBE/8tQx
SzWTcFnvP+sd255UAofUHcf1MFBaS5W4x0hNAnAqmiffYtO/Eqj5ZigrIvRh47GhSvGeXkMx53La
ozdaYliytFt2AkHyVNTd1WC6SNdaBK2hdtNJVEBkRdwwyz8GD+/GoNYewnk+nVoCXIhO6A1Y5llA
bRmbeZoB97LxEGFdimqLCxLBLZ7jqyJARScU0ceYhM3A3SQT5daOAkkZfPRWEVqHGRyclTKoxvGw
HkebXAq3xkPlIwi1HkIlHkK9JCsPUqKYG/FU2ULiPyGNicRYFzDf0j6EacrC8sS9hS4PwHeUo6ku
I2IyQKhUozM2yNw2fbXF0mMpHapYZorRUZ6H9xPYOOjy7a0vodo5uFnFJP4dZCHIovjhKoENGXT0
nyYQGJnw7s4oxeKJp56PTxUDVyHHFkzE2T2WMUIrRfroC+oNkA+KBTbvTD+1yTdd9bUh0ui+lL1p
Hx12ixK3coEwDqI3i372H/sO1UuL4N8L7dMQWDZ5gbtOJU4LtMqFuC4zle+UMYDddK9wxb2uEnHA
BLQYrZGIIfrbv/jNV0+QmtfIbQUKewu0UeAmw/MF0oCA23/AQ3cCQfACIwgCdy4mFPK5pHX92s0g
PShUwOFaQULwzz/V+Bnfw8cKx3ZMSpBA+Ewe6xW+x0vQHJkdtNcOleWNO1vXC0qAYv7kdJgbguK1
vDJdPKG/n4k+z2/7ZDb0nWD0w7fvYhi9IS4dPRYXu+yx+ZHP9A4a0ivG0k88pO8eSorPdFXIvL0p
/tofvaY7/dzQrxGbLMu1wR++YdIf2jrQqv6sjXQHb6r7hteVsD4IajUwkUiCqC9IA2mRh8+/NgzI
TTYTEyuqp6/D573qo58f/mc+11/7mzcv8FB0eQt2/DGURf5aFABw2q91wQ8tvOmCA9xR98RTF7BO
XneB+cFw1C/AAh6++DVd/v/fBf/RlsxkgH6xE35o41Un2B8Ql7NNlE+fxhns56tOQG3BNH1YXC+d
wDT5vTrB8Kn9/tpM+LNOcEzdceFSPA01O+KrTvA/oDSBoqyvbNbUF330m3WCzlb+3k4QH3Cl87Cv
et4R3nYCO4L6je04v98UMMB8v/ftHVa7xZcHxll9vV0HhsXbe7bnKFLH7zX20Kmsp4d6Yqp8P6L+
L6cBLoIkF13Dft4Kfxp7T9hsk+J5Bfx+W+ETMJyReUcnWB8sXtBCX+Zpmf/QCdYHsN9YBj2fvb/R
QWCDkH/v/NehJes24jhEFq/2PkN88ATMYtP67cYcNW1FuX7fmIsPwkKqx7XQiz58vXl774OP6ohO
DPTrq/4X5sX3cBK9uPTbIZCUj80rUvx//YOXef5zA8/R08m3v/9NhUhv/lAR5p+afvxOoP/Hm1Px
EN68+uVLuHP4nOf//vyCP3/0m896eauXHx7Lx3pXP2Bjf/jo58dUQfzf//bPP1CbnOXr8I7Y9OXb
f0vz/z7qf9buYtfIVD4Qs7+0pbqF4ea0+NdL/mT8+kttL3fp7kc9esxyWIfvbzkrd7l888xPK/y9
LYNbTOVOu0Yn6gfRA+MpgHjvB2xqiY6JdvuYP85y9z9H6rs372E8HdXv/Zwz7jFd9tLVh7numYLA
5N0Ny7Crf3jkp23m3S0X2R+oTUwvz3h46KfY9b1Nn6t19di8bhkuoCJKvbflK/n4DSGd9qUl9dDP
t473Nv3P8se5YTqe4ji/t+GbrnnY5W/6+fnC/O6Wf83l+fvW+tc2ls//0ebinQ2rVdkWLx182Amf
Qsf39st5kcrm8XXDwoCJ+fKDv75//1dFwHf2yCf5INM3M0WJv1hKzuG9faKUZeQPm/i/lGX+9Ln/
3fn6Pe/w86n7knb5d//tbUih/uIhfdzV//hfAAAA//8=</cx:binary>
              </cx:geoCache>
            </cx:geography>
          </cx:layoutPr>
        </cx:series>
      </cx:plotAreaRegion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_xlchart.v2.5</cx:f>
      </cx:strDim>
      <cx:numDim type="val">
        <cx:f dir="row">_xlchart.v2.4</cx:f>
      </cx:numDim>
    </cx:data>
  </cx:chartData>
  <cx:chart>
    <cx:plotArea>
      <cx:plotAreaRegion>
        <cx:series layoutId="funnel" uniqueId="{8C12BCEC-45A6-4221-8D9C-F03EE5BE15B5}">
          <cx:dataLabels>
            <cx:txPr>
              <a:bodyPr vertOverflow="overflow" horzOverflow="overflow" wrap="square" lIns="0" tIns="0" rIns="0" bIns="0"/>
              <a:lstStyle/>
              <a:p>
                <a:pPr algn="ctr" rtl="0">
                  <a:defRPr sz="1200" b="0" i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/>
              </a:p>
            </cx:txPr>
            <cx:visibility seriesName="0" categoryName="0" value="1"/>
          </cx:dataLabels>
          <cx:dataId val="0"/>
        </cx:series>
      </cx:plotAreaRegion>
      <cx:axis id="0">
        <cx:catScaling gapWidth="0.0599999987"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_xlchart.v2.6</cx:f>
      </cx:strDim>
      <cx:numDim type="val">
        <cx:f>_xlchart.v2.7</cx:f>
      </cx:numDim>
    </cx:data>
  </cx:chartData>
  <cx:chart>
    <cx:plotArea>
      <cx:plotAreaRegion>
        <cx:series layoutId="funnel" uniqueId="{800168FC-D5EC-47D1-87E4-2B6C41AEE986}">
          <cx:dataLabels>
            <cx:txPr>
              <a:bodyPr vertOverflow="overflow" horzOverflow="overflow" wrap="square" lIns="0" tIns="0" rIns="0" bIns="0"/>
              <a:lstStyle/>
              <a:p>
                <a:pPr algn="ctr" rtl="0">
                  <a:defRPr sz="1200" b="0" i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/>
              </a:p>
            </cx:txPr>
            <cx:visibility seriesName="0" categoryName="0" value="1"/>
          </cx:dataLabels>
          <cx:dataId val="0"/>
        </cx:series>
      </cx:plotAreaRegion>
      <cx:axis id="0">
        <cx:catScaling gapWidth="0.0599999987"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</cx:plotArea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_xlchart.v2.8</cx:f>
      </cx:strDim>
      <cx:numDim type="val">
        <cx:f>_xlchart.v2.10</cx:f>
      </cx:numDim>
    </cx:data>
  </cx:chartData>
  <cx:chart>
    <cx:plotArea>
      <cx:plotAreaRegion>
        <cx:series layoutId="funnel" uniqueId="{6BD05601-FAF7-42DD-A5D8-78607F3FB4F8}">
          <cx:tx>
            <cx:txData>
              <cx:f>_xlchart.v2.9</cx:f>
              <cx:v>%</cx:v>
            </cx:txData>
          </cx:tx>
          <cx:dataPt idx="1">
            <cx:spPr>
              <a:solidFill>
                <a:srgbClr val="E97132"/>
              </a:solidFill>
            </cx:spPr>
          </cx:dataPt>
          <cx:dataPt idx="2">
            <cx:spPr>
              <a:solidFill>
                <a:srgbClr val="4EA72E"/>
              </a:solidFill>
            </cx:spPr>
          </cx:dataPt>
          <cx:dataPt idx="3">
            <cx:spPr>
              <a:solidFill>
                <a:srgbClr val="FFFF00"/>
              </a:solidFill>
            </cx:spPr>
          </cx:dataPt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b="1"/>
                </a:pPr>
                <a:endParaRPr lang="it-IT" sz="900" b="1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ptos Narrow" panose="02110004020202020204"/>
                </a:endParaRPr>
              </a:p>
            </cx:txPr>
            <cx:visibility seriesName="0" categoryName="0" value="1"/>
            <cx:dataLabel idx="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chemeClr val="bg1"/>
                      </a:solidFill>
                    </a:defRPr>
                  </a:pPr>
                  <a:r>
                    <a:rPr lang="it-IT" sz="900" b="1" i="0" u="none" strike="noStrike" baseline="0">
                      <a:solidFill>
                        <a:schemeClr val="bg1"/>
                      </a:solidFill>
                      <a:latin typeface="Aptos Narrow" panose="02110004020202020204"/>
                    </a:rPr>
                    <a:t>37,8%</a:t>
                  </a:r>
                </a:p>
              </cx:txPr>
            </cx:dataLabel>
            <cx:dataLabel idx="1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chemeClr val="bg1"/>
                      </a:solidFill>
                    </a:defRPr>
                  </a:pPr>
                  <a:r>
                    <a:rPr lang="it-IT" sz="900" b="1" i="0" u="none" strike="noStrike" baseline="0">
                      <a:solidFill>
                        <a:schemeClr val="bg1"/>
                      </a:solidFill>
                      <a:latin typeface="Aptos Narrow" panose="02110004020202020204"/>
                    </a:rPr>
                    <a:t>49,3%</a:t>
                  </a:r>
                </a:p>
              </cx:txPr>
            </cx:dataLabel>
            <cx:dataLabel idx="2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chemeClr val="bg1"/>
                      </a:solidFill>
                    </a:defRPr>
                  </a:pPr>
                  <a:r>
                    <a:rPr lang="it-IT" sz="900" b="1" i="0" u="none" strike="noStrike" baseline="0">
                      <a:solidFill>
                        <a:schemeClr val="bg1"/>
                      </a:solidFill>
                      <a:latin typeface="Aptos Narrow" panose="02110004020202020204"/>
                    </a:rPr>
                    <a:t>4,4%</a:t>
                  </a:r>
                </a:p>
              </cx:txPr>
            </cx:dataLabel>
          </cx:dataLabels>
          <cx:dataId val="0"/>
        </cx:series>
      </cx:plotAreaRegion>
      <cx:axis id="0">
        <cx:catScaling gapWidth="0.0599999987"/>
        <cx:tickLabels/>
      </cx:axis>
    </cx:plotArea>
  </cx:chart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_xlchart.v2.11</cx:f>
      </cx:strDim>
      <cx:numDim type="val">
        <cx:f>_xlchart.v2.13</cx:f>
      </cx:numDim>
    </cx:data>
  </cx:chartData>
  <cx:chart>
    <cx:plotArea>
      <cx:plotAreaRegion>
        <cx:series layoutId="funnel" uniqueId="{6A421442-C726-42B3-BF01-A016DA9737C3}">
          <cx:tx>
            <cx:txData>
              <cx:f>_xlchart.v2.12</cx:f>
              <cx:v>%</cx:v>
            </cx:txData>
          </cx:tx>
          <cx:dataPt idx="1">
            <cx:spPr>
              <a:solidFill>
                <a:srgbClr val="E97132"/>
              </a:solidFill>
            </cx:spPr>
          </cx:dataPt>
          <cx:dataPt idx="2">
            <cx:spPr>
              <a:solidFill>
                <a:srgbClr val="4EA72E"/>
              </a:solidFill>
            </cx:spPr>
          </cx:dataPt>
          <cx:dataPt idx="3">
            <cx:spPr>
              <a:solidFill>
                <a:srgbClr val="FFC000"/>
              </a:solidFill>
            </cx:spPr>
          </cx:dataPt>
          <cx:dataLabels>
            <cx:txPr>
              <a:bodyPr vertOverflow="overflow" horzOverflow="overflow" wrap="square" lIns="0" tIns="0" rIns="0" bIns="0"/>
              <a:lstStyle/>
              <a:p>
                <a:pPr algn="ctr" rtl="0">
                  <a:defRPr sz="900" b="1" i="0">
                    <a:solidFill>
                      <a:srgbClr val="595959"/>
                    </a:solidFill>
                    <a:latin typeface="Aptos Narrow" panose="020B0004020202020204" pitchFamily="34" charset="0"/>
                    <a:ea typeface="Aptos Narrow" panose="020B0004020202020204" pitchFamily="34" charset="0"/>
                    <a:cs typeface="Aptos Narrow" panose="020B0004020202020204" pitchFamily="34" charset="0"/>
                  </a:defRPr>
                </a:pPr>
                <a:endParaRPr lang="it-IT" sz="900" b="1"/>
              </a:p>
            </cx:txPr>
            <cx:visibility seriesName="0" categoryName="0" value="1"/>
          </cx:dataLabels>
          <cx:dataId val="0"/>
        </cx:series>
      </cx:plotAreaRegion>
      <cx:axis id="0">
        <cx:catScaling gapWidth="0.0599999987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ptos Narrow" panose="020B0004020202020204" pitchFamily="34" charset="0"/>
                <a:ea typeface="Aptos Narrow" panose="020B0004020202020204" pitchFamily="34" charset="0"/>
                <a:cs typeface="Aptos Narrow" panose="020B0004020202020204" pitchFamily="34" charset="0"/>
              </a:defRPr>
            </a:pPr>
            <a:endParaRPr lang="it-IT" sz="1000"/>
          </a:p>
        </cx:txPr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microsoft.com/office/2014/relationships/chartEx" Target="../charts/chartEx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microsoft.com/office/2014/relationships/chartEx" Target="../charts/chartEx4.xml"/></Relationships>
</file>

<file path=xl/drawings/_rels/drawing16.xml.rels><?xml version="1.0" encoding="UTF-8" standalone="yes"?>
<Relationships xmlns="http://schemas.openxmlformats.org/package/2006/relationships"><Relationship Id="rId1" Type="http://schemas.microsoft.com/office/2014/relationships/chartEx" Target="../charts/chartEx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14/relationships/chartEx" Target="../charts/chartEx1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556260</xdr:colOff>
      <xdr:row>8</xdr:row>
      <xdr:rowOff>22860</xdr:rowOff>
    </xdr:from>
    <xdr:to>
      <xdr:col>12</xdr:col>
      <xdr:colOff>251460</xdr:colOff>
      <xdr:row>23</xdr:row>
      <xdr:rowOff>22860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830FA64-484C-4F26-8452-ABD38F680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</xdr:row>
      <xdr:rowOff>133350</xdr:rowOff>
    </xdr:from>
    <xdr:to>
      <xdr:col>12</xdr:col>
      <xdr:colOff>133350</xdr:colOff>
      <xdr:row>16</xdr:row>
      <xdr:rowOff>147638</xdr:rowOff>
    </xdr:to>
    <mc:AlternateContent xmlns:mc="http://schemas.openxmlformats.org/markup-compatibility/2006">
      <mc:Choice xmlns:cx2="http://schemas.microsoft.com/office/drawing/2015/10/21/chartex" Requires="cx2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2872CB2A-02AC-4FC4-89B4-87110B74B5D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90550" y="323850"/>
              <a:ext cx="6858000" cy="325278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104775</xdr:rowOff>
    </xdr:from>
    <xdr:to>
      <xdr:col>11</xdr:col>
      <xdr:colOff>447675</xdr:colOff>
      <xdr:row>23</xdr:row>
      <xdr:rowOff>161925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AEB7D7C-82AD-FC65-C45A-42349C8C49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11</xdr:col>
      <xdr:colOff>476250</xdr:colOff>
      <xdr:row>14</xdr:row>
      <xdr:rowOff>476250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35041B8-5715-41CB-BAC2-C90269F1F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19</xdr:col>
      <xdr:colOff>428625</xdr:colOff>
      <xdr:row>26</xdr:row>
      <xdr:rowOff>95250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C7E7BB1-67E5-441D-BE35-5C19CC26B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19</xdr:col>
      <xdr:colOff>428625</xdr:colOff>
      <xdr:row>28</xdr:row>
      <xdr:rowOff>95250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B8BF7AD-1401-4670-803C-A54BF4F6B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13</xdr:row>
      <xdr:rowOff>33337</xdr:rowOff>
    </xdr:from>
    <xdr:to>
      <xdr:col>12</xdr:col>
      <xdr:colOff>190500</xdr:colOff>
      <xdr:row>27</xdr:row>
      <xdr:rowOff>109537</xdr:rowOff>
    </xdr:to>
    <mc:AlternateContent xmlns:mc="http://schemas.openxmlformats.org/markup-compatibility/2006">
      <mc:Choice xmlns:cx2="http://schemas.microsoft.com/office/drawing/2015/10/21/chartex" Requires="cx2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FC888A30-18BA-42A5-B292-710D9062CF6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362700" y="2509837"/>
              <a:ext cx="561975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9</xdr:row>
      <xdr:rowOff>28575</xdr:rowOff>
    </xdr:from>
    <xdr:to>
      <xdr:col>17</xdr:col>
      <xdr:colOff>142875</xdr:colOff>
      <xdr:row>27</xdr:row>
      <xdr:rowOff>123825</xdr:rowOff>
    </xdr:to>
    <mc:AlternateContent xmlns:mc="http://schemas.openxmlformats.org/markup-compatibility/2006">
      <mc:Choice xmlns:cx2="http://schemas.microsoft.com/office/drawing/2015/10/21/chartex" Requires="cx2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D4FCEECF-9E57-41CB-952A-3CBB617DB33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534025" y="1743075"/>
              <a:ext cx="8362950" cy="35242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9</xdr:col>
      <xdr:colOff>304800</xdr:colOff>
      <xdr:row>22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7FFB759-F731-4062-9247-B95BEED49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3</xdr:row>
      <xdr:rowOff>66675</xdr:rowOff>
    </xdr:from>
    <xdr:to>
      <xdr:col>11</xdr:col>
      <xdr:colOff>276225</xdr:colOff>
      <xdr:row>17</xdr:row>
      <xdr:rowOff>142875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CB97CD47-5BAE-4F0E-BDF5-237D4F28C5CB}"/>
            </a:ext>
            <a:ext uri="{147F2762-F138-4A5C-976F-8EAC2B608ADB}">
              <a16:predDERef xmlns:a16="http://schemas.microsoft.com/office/drawing/2014/main" pred="{B5EE2A23-8B01-DBFA-7195-810B62012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407175</xdr:colOff>
      <xdr:row>0</xdr:row>
      <xdr:rowOff>11634</xdr:rowOff>
    </xdr:from>
    <xdr:to>
      <xdr:col>2</xdr:col>
      <xdr:colOff>84343</xdr:colOff>
      <xdr:row>0</xdr:row>
      <xdr:rowOff>46535</xdr:rowOff>
    </xdr:to>
    <xdr:cxnSp macro="">
      <xdr:nvCxnSpPr>
        <xdr:cNvPr id="10" name="Connettore a gomito 9">
          <a:extLst>
            <a:ext uri="{FF2B5EF4-FFF2-40B4-BE49-F238E27FC236}">
              <a16:creationId xmlns:a16="http://schemas.microsoft.com/office/drawing/2014/main" id="{BD556441-D382-4E9F-8320-A0DACA45106A}"/>
            </a:ext>
          </a:extLst>
        </xdr:cNvPr>
        <xdr:cNvCxnSpPr/>
      </xdr:nvCxnSpPr>
      <xdr:spPr>
        <a:xfrm>
          <a:off x="9421635" y="9338514"/>
          <a:ext cx="286768" cy="34901"/>
        </a:xfrm>
        <a:prstGeom prst="bentConnector3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153215</xdr:colOff>
      <xdr:row>3</xdr:row>
      <xdr:rowOff>48370</xdr:rowOff>
    </xdr:from>
    <xdr:to>
      <xdr:col>11</xdr:col>
      <xdr:colOff>119949</xdr:colOff>
      <xdr:row>24</xdr:row>
      <xdr:rowOff>123398</xdr:rowOff>
    </xdr:to>
    <xdr:grpSp>
      <xdr:nvGrpSpPr>
        <xdr:cNvPr id="11" name="Gruppo 10">
          <a:extLst>
            <a:ext uri="{FF2B5EF4-FFF2-40B4-BE49-F238E27FC236}">
              <a16:creationId xmlns:a16="http://schemas.microsoft.com/office/drawing/2014/main" id="{F45E58DC-3B35-4BB7-BA6A-FA459072BDD3}"/>
            </a:ext>
          </a:extLst>
        </xdr:cNvPr>
        <xdr:cNvGrpSpPr/>
      </xdr:nvGrpSpPr>
      <xdr:grpSpPr>
        <a:xfrm>
          <a:off x="1372415" y="619870"/>
          <a:ext cx="5453134" cy="4075528"/>
          <a:chOff x="7195571" y="9110376"/>
          <a:chExt cx="5481124" cy="3860832"/>
        </a:xfrm>
      </xdr:grpSpPr>
      <mc:AlternateContent xmlns:mc="http://schemas.openxmlformats.org/markup-compatibility/2006">
        <mc:Choice xmlns:cx4="http://schemas.microsoft.com/office/drawing/2016/5/10/chartex" Requires="cx4">
          <xdr:graphicFrame macro="">
            <xdr:nvGraphicFramePr>
              <xdr:cNvPr id="12" name="Grafico 11">
                <a:extLst>
                  <a:ext uri="{FF2B5EF4-FFF2-40B4-BE49-F238E27FC236}">
                    <a16:creationId xmlns:a16="http://schemas.microsoft.com/office/drawing/2014/main" id="{284BAB00-710D-4E6C-AA72-D05855063E23}"/>
                  </a:ext>
                </a:extLst>
              </xdr:cNvPr>
              <xdr:cNvGraphicFramePr/>
            </xdr:nvGraphicFramePr>
            <xdr:xfrm>
              <a:off x="7195571" y="9110376"/>
              <a:ext cx="5481124" cy="3860832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2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7195571" y="9110376"/>
                <a:ext cx="5481124" cy="3860832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it-IT" sz="1100"/>
                  <a:t>Il grafico non è disponibile in questa versione di Excel.
Se si modifica questa forma o si salva la cartella di lavoro in un formato di file diverso, il grafico verrà danneggiato in modo permanente.</a:t>
                </a:r>
              </a:p>
            </xdr:txBody>
          </xdr:sp>
        </mc:Fallback>
      </mc:AlternateContent>
      <xdr:sp macro="" textlink="">
        <xdr:nvSpPr>
          <xdr:cNvPr id="13" name="CasellaDiTesto 12">
            <a:extLst>
              <a:ext uri="{FF2B5EF4-FFF2-40B4-BE49-F238E27FC236}">
                <a16:creationId xmlns:a16="http://schemas.microsoft.com/office/drawing/2014/main" id="{63CC8F52-5DF3-BC56-6AC0-5376F55F6199}"/>
              </a:ext>
            </a:extLst>
          </xdr:cNvPr>
          <xdr:cNvSpPr txBox="1"/>
        </xdr:nvSpPr>
        <xdr:spPr>
          <a:xfrm>
            <a:off x="9423481" y="9367566"/>
            <a:ext cx="276359" cy="2019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it-IT" sz="700">
                <a:solidFill>
                  <a:schemeClr val="tx1">
                    <a:lumMod val="65000"/>
                    <a:lumOff val="35000"/>
                  </a:schemeClr>
                </a:solidFill>
              </a:rPr>
              <a:t>14</a:t>
            </a:r>
          </a:p>
        </xdr:txBody>
      </xdr:sp>
      <xdr:sp macro="" textlink="">
        <xdr:nvSpPr>
          <xdr:cNvPr id="14" name="CasellaDiTesto 13">
            <a:extLst>
              <a:ext uri="{FF2B5EF4-FFF2-40B4-BE49-F238E27FC236}">
                <a16:creationId xmlns:a16="http://schemas.microsoft.com/office/drawing/2014/main" id="{6DED8E0B-98C1-50F5-1D9E-4AB80CFB4B10}"/>
              </a:ext>
            </a:extLst>
          </xdr:cNvPr>
          <xdr:cNvSpPr txBox="1"/>
        </xdr:nvSpPr>
        <xdr:spPr>
          <a:xfrm>
            <a:off x="8867754" y="9930320"/>
            <a:ext cx="321476" cy="20194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it-IT" sz="700">
                <a:solidFill>
                  <a:schemeClr val="tx1">
                    <a:lumMod val="65000"/>
                    <a:lumOff val="35000"/>
                  </a:schemeClr>
                </a:solidFill>
              </a:rPr>
              <a:t>240</a:t>
            </a:r>
          </a:p>
        </xdr:txBody>
      </xdr:sp>
    </xdr:grpSp>
    <xdr:clientData/>
  </xdr:twoCellAnchor>
  <xdr:twoCellAnchor>
    <xdr:from>
      <xdr:col>1</xdr:col>
      <xdr:colOff>378591</xdr:colOff>
      <xdr:row>0</xdr:row>
      <xdr:rowOff>150495</xdr:rowOff>
    </xdr:from>
    <xdr:to>
      <xdr:col>2</xdr:col>
      <xdr:colOff>82966</xdr:colOff>
      <xdr:row>1</xdr:row>
      <xdr:rowOff>8390</xdr:rowOff>
    </xdr:to>
    <xdr:cxnSp macro="">
      <xdr:nvCxnSpPr>
        <xdr:cNvPr id="15" name="Connettore a gomito 14">
          <a:extLst>
            <a:ext uri="{FF2B5EF4-FFF2-40B4-BE49-F238E27FC236}">
              <a16:creationId xmlns:a16="http://schemas.microsoft.com/office/drawing/2014/main" id="{60984904-2017-4D31-B20E-0B51E6867BCE}"/>
            </a:ext>
          </a:extLst>
        </xdr:cNvPr>
        <xdr:cNvCxnSpPr/>
      </xdr:nvCxnSpPr>
      <xdr:spPr>
        <a:xfrm flipV="1">
          <a:off x="9393051" y="9477375"/>
          <a:ext cx="313975" cy="40775"/>
        </a:xfrm>
        <a:prstGeom prst="bentConnector3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4</xdr:row>
      <xdr:rowOff>95250</xdr:rowOff>
    </xdr:from>
    <xdr:to>
      <xdr:col>13</xdr:col>
      <xdr:colOff>371475</xdr:colOff>
      <xdr:row>18</xdr:row>
      <xdr:rowOff>171450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6B6CB4D1-1A64-4DE9-B917-E7A6F65B822B}"/>
            </a:ext>
            <a:ext uri="{147F2762-F138-4A5C-976F-8EAC2B608ADB}">
              <a16:predDERef xmlns:a16="http://schemas.microsoft.com/office/drawing/2014/main" pred="{1ACC3D73-1BF5-4E00-A510-04DBF710C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</xdr:colOff>
      <xdr:row>3</xdr:row>
      <xdr:rowOff>15240</xdr:rowOff>
    </xdr:from>
    <xdr:to>
      <xdr:col>20</xdr:col>
      <xdr:colOff>205740</xdr:colOff>
      <xdr:row>19</xdr:row>
      <xdr:rowOff>15240</xdr:rowOff>
    </xdr:to>
    <mc:AlternateContent xmlns:mc="http://schemas.openxmlformats.org/markup-compatibility/2006">
      <mc:Choice xmlns:cx2="http://schemas.microsoft.com/office/drawing/2015/10/21/chartex" Requires="cx2">
        <xdr:graphicFrame macro="">
          <xdr:nvGraphicFramePr>
            <xdr:cNvPr id="3" name="Grafico 2">
              <a:extLst>
                <a:ext uri="{FF2B5EF4-FFF2-40B4-BE49-F238E27FC236}">
                  <a16:creationId xmlns:a16="http://schemas.microsoft.com/office/drawing/2014/main" id="{19E90586-3151-49A6-AF73-3838A275867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9810" y="586740"/>
              <a:ext cx="6297930" cy="30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152401</xdr:colOff>
      <xdr:row>2</xdr:row>
      <xdr:rowOff>121920</xdr:rowOff>
    </xdr:from>
    <xdr:to>
      <xdr:col>13</xdr:col>
      <xdr:colOff>472441</xdr:colOff>
      <xdr:row>22</xdr:row>
      <xdr:rowOff>38100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F8C2F30-EF16-4ECF-8301-15F41995A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300037</xdr:colOff>
      <xdr:row>1</xdr:row>
      <xdr:rowOff>80961</xdr:rowOff>
    </xdr:from>
    <xdr:to>
      <xdr:col>17</xdr:col>
      <xdr:colOff>219075</xdr:colOff>
      <xdr:row>27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51B5E8-B0C0-46CF-8396-612C940E1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2</xdr:row>
      <xdr:rowOff>76200</xdr:rowOff>
    </xdr:from>
    <xdr:to>
      <xdr:col>9</xdr:col>
      <xdr:colOff>53398</xdr:colOff>
      <xdr:row>23</xdr:row>
      <xdr:rowOff>77354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965AE75-8D96-4299-8983-BAE9856B8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57150</xdr:rowOff>
    </xdr:from>
    <xdr:to>
      <xdr:col>8</xdr:col>
      <xdr:colOff>38100</xdr:colOff>
      <xdr:row>22</xdr:row>
      <xdr:rowOff>57150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39FAC0C-5EE2-4D4C-AC9E-88F14D547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365inapp-my.sharepoint.com/personal/p_paniccio_inapp_org/Documents/IFTS%20articolo/Articolo%20IFTS%2007%20marzo%2024.xlsx" TargetMode="External"/><Relationship Id="rId1" Type="http://schemas.openxmlformats.org/officeDocument/2006/relationships/externalLinkPath" Target="https://o365inapp-my.sharepoint.com/personal/p_paniccio_inapp_org/Documents/IFTS%20articolo/Articolo%20IFTS%2007%20marzo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laborazioni Corsi-Iscritti"/>
      <sheetName val="Grafici e tabelle"/>
      <sheetName val="età -condizione occupazionale"/>
      <sheetName val="grafici e tabelle 2"/>
      <sheetName val="Certificati"/>
      <sheetName val="grafici e tabelle 3"/>
      <sheetName val="figure p"/>
      <sheetName val="FP Corsi"/>
      <sheetName val="FP Iscritti"/>
      <sheetName val="FP certificati"/>
      <sheetName val="grafici e tabelle 4"/>
    </sheetNames>
    <sheetDataSet>
      <sheetData sheetId="0" refreshError="1"/>
      <sheetData sheetId="1">
        <row r="2">
          <cell r="C2">
            <v>2016</v>
          </cell>
        </row>
        <row r="53">
          <cell r="K53" t="str">
            <v>Piemonte</v>
          </cell>
          <cell r="L53">
            <v>1393</v>
          </cell>
        </row>
        <row r="54">
          <cell r="K54" t="str">
            <v>Lombardia</v>
          </cell>
          <cell r="L54">
            <v>9171</v>
          </cell>
        </row>
        <row r="55">
          <cell r="K55" t="str">
            <v>Veneto</v>
          </cell>
          <cell r="L55">
            <v>145</v>
          </cell>
        </row>
        <row r="56">
          <cell r="K56" t="str">
            <v>Friuli VG</v>
          </cell>
          <cell r="L56">
            <v>1227</v>
          </cell>
        </row>
        <row r="57">
          <cell r="K57" t="str">
            <v>Emilia Romagna</v>
          </cell>
          <cell r="L57">
            <v>7251</v>
          </cell>
        </row>
        <row r="58">
          <cell r="K58" t="str">
            <v>Toscana</v>
          </cell>
          <cell r="L58">
            <v>2811</v>
          </cell>
        </row>
        <row r="59">
          <cell r="K59" t="str">
            <v>Marche</v>
          </cell>
          <cell r="L59">
            <v>765</v>
          </cell>
        </row>
        <row r="60">
          <cell r="K60" t="str">
            <v>Campania</v>
          </cell>
          <cell r="L60">
            <v>1435</v>
          </cell>
        </row>
        <row r="61">
          <cell r="K61" t="str">
            <v>Liguria</v>
          </cell>
          <cell r="L61">
            <v>240</v>
          </cell>
        </row>
      </sheetData>
      <sheetData sheetId="2" refreshError="1"/>
      <sheetData sheetId="3">
        <row r="3">
          <cell r="AW3" t="str">
            <v>17-19</v>
          </cell>
          <cell r="AX3" t="str">
            <v>20-24</v>
          </cell>
          <cell r="AY3" t="str">
            <v>25-29</v>
          </cell>
          <cell r="AZ3" t="str">
            <v>30-35</v>
          </cell>
          <cell r="BA3" t="str">
            <v>&gt; 35</v>
          </cell>
        </row>
        <row r="14">
          <cell r="AW14">
            <v>3755</v>
          </cell>
          <cell r="AX14">
            <v>9072</v>
          </cell>
          <cell r="AY14">
            <v>4786</v>
          </cell>
          <cell r="AZ14">
            <v>2315</v>
          </cell>
          <cell r="BA14">
            <v>3345</v>
          </cell>
        </row>
      </sheetData>
      <sheetData sheetId="4" refreshError="1"/>
      <sheetData sheetId="5">
        <row r="3">
          <cell r="A3" t="str">
            <v>Piemonte</v>
          </cell>
          <cell r="Y3">
            <v>0.76597272074659006</v>
          </cell>
        </row>
        <row r="4">
          <cell r="A4" t="str">
            <v>Lombardia</v>
          </cell>
          <cell r="Y4">
            <v>0.73568858357867195</v>
          </cell>
        </row>
        <row r="5">
          <cell r="A5" t="str">
            <v>Veneto</v>
          </cell>
          <cell r="Y5">
            <v>0.95454545454545459</v>
          </cell>
        </row>
        <row r="6">
          <cell r="A6" t="str">
            <v>Friuli VG</v>
          </cell>
          <cell r="Y6">
            <v>0.67211625794732066</v>
          </cell>
        </row>
        <row r="7">
          <cell r="A7" t="str">
            <v>Emilia Romagna</v>
          </cell>
          <cell r="Y7">
            <v>0.72624465590952969</v>
          </cell>
        </row>
        <row r="8">
          <cell r="A8" t="str">
            <v>Toscana</v>
          </cell>
          <cell r="Y8">
            <v>0.59267164710067588</v>
          </cell>
        </row>
        <row r="9">
          <cell r="A9" t="str">
            <v>Marche</v>
          </cell>
          <cell r="Y9">
            <v>0.70980392156862748</v>
          </cell>
        </row>
        <row r="10">
          <cell r="A10" t="str">
            <v>Campania</v>
          </cell>
          <cell r="Y10">
            <v>0.69407665505226479</v>
          </cell>
        </row>
        <row r="11">
          <cell r="A11" t="str">
            <v>Liguria</v>
          </cell>
          <cell r="Y11">
            <v>0.57916666666666672</v>
          </cell>
        </row>
        <row r="12">
          <cell r="A12" t="str">
            <v>PA Trento</v>
          </cell>
          <cell r="Y12">
            <v>0.9285714285714286</v>
          </cell>
        </row>
        <row r="13">
          <cell r="A13" t="str">
            <v>totale</v>
          </cell>
          <cell r="Y13">
            <v>0.71167688068111712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1">
          <cell r="C1" t="str">
            <v>Iscritti</v>
          </cell>
        </row>
      </sheetData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2" connectionId="1" xr16:uid="{81982A6F-7B20-41E5-BD57-AA07D098B490}" autoFormatId="16" applyNumberFormats="0" applyBorderFormats="0" applyFontFormats="0" applyPatternFormats="0" applyAlignmentFormats="0" applyWidthHeightFormats="0">
  <queryTableRefresh nextId="3">
    <queryTableFields count="2">
      <queryTableField id="1" name="Tipologia rapporto di lavoro" tableColumnId="1"/>
      <queryTableField id="2" name="Totale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2" connectionId="2" xr16:uid="{8A7024A2-774D-4F49-92ED-CF04A2CC9B34}" autoFormatId="16" applyNumberFormats="0" applyBorderFormats="0" applyFontFormats="0" applyPatternFormats="0" applyAlignmentFormats="0" applyWidthHeightFormats="0">
  <queryTableRefresh nextId="3">
    <queryTableFields count="2">
      <queryTableField id="1" name="Tipo di rapporto di lavoro (occupati a gennaio 2020)" tableColumnId="1"/>
      <queryTableField id="2" name="Totale" tableColumnId="2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AC8F3C-1E4E-4861-A6A9-EDCBECCEBEC5}" name="Tabella6" displayName="Tabella6" ref="A3:D9" totalsRowShown="0" dataDxfId="8" dataCellStyle="Percentuale">
  <autoFilter ref="A3:D9" xr:uid="{E6AC8F3C-1E4E-4861-A6A9-EDCBECCEBEC5}"/>
  <tableColumns count="4">
    <tableColumn id="1" xr3:uid="{0099150C-8E0B-4FDC-B131-62DEADC37432}" name="Condizione Lavorativa"/>
    <tableColumn id="2" xr3:uid="{47EFC9D4-E8A8-4EC7-A7C7-23C813493B78}" name="a inizio corso" dataDxfId="7" dataCellStyle="Percentuale"/>
    <tableColumn id="3" xr3:uid="{C42575DD-FDCF-4EC3-B08A-EE1B3B41F1DF}" name="a 12 mesi da fine corso" dataDxfId="6" dataCellStyle="Percentuale"/>
    <tableColumn id="4" xr3:uid="{94478671-7C4B-42C8-94A5-80FFD52C7937}" name="a 2 anni da fine corso" dataDxfId="5" dataCellStyle="Percentual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6E9D8FC-2E7F-421D-AEAC-D48FCFE7FDDF}" name="contratto514" displayName="contratto514" ref="A3:B13" tableType="queryTable" totalsRowShown="0">
  <autoFilter ref="A3:B13" xr:uid="{5CF5C811-9F96-49DC-9802-D3A032EF67D7}"/>
  <tableColumns count="2">
    <tableColumn id="1" xr3:uid="{B102F0C3-0D61-4A25-B971-907B7894F2EB}" uniqueName="1" name="Tipologia rapporto di lavoro" queryTableFieldId="1" dataDxfId="4"/>
    <tableColumn id="2" xr3:uid="{00C9FEEC-723C-4BFA-BE65-6A597AD4619B}" uniqueName="2" name="Totale" queryTableFieldId="2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3177CD7-92A3-437C-B667-D94872C9B294}" name="Tabella2615" displayName="Tabella2615" ref="A17:C22" totalsRowCount="1">
  <autoFilter ref="A17:C21" xr:uid="{F0E8CEB7-1892-4989-9CE1-343CE813F870}"/>
  <tableColumns count="3">
    <tableColumn id="1" xr3:uid="{A85BFE73-5C82-4CCF-96A5-E6F370818ED5}" name="Tipologia rapporto di lavoro"/>
    <tableColumn id="2" xr3:uid="{A738181B-D50F-4D1F-AFB3-9DA67B223434}" name="totale" totalsRowFunction="sum"/>
    <tableColumn id="3" xr3:uid="{E63D141A-8477-43EC-8620-318AF52294F5}" name="%" totalsRowFunction="sum" dataDxfId="3" totalsRowDxfId="2" dataCellStyle="Percentuale">
      <calculatedColumnFormula>Tabella2615[[#This Row],[totale]]/Tabella2615[[#Totals],[totale]]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8983A8F-6703-40CF-B412-DDF05475977F}" name="Tab48_OccupatiOggigen20" displayName="Tab48_OccupatiOggigen20" ref="A3:B12" tableType="queryTable" totalsRowCount="1">
  <autoFilter ref="A3:B11" xr:uid="{3461402F-E6D3-4A50-8C5B-24217F6D43B4}"/>
  <tableColumns count="2">
    <tableColumn id="1" xr3:uid="{44D25C67-81D4-4AEB-9128-BA919C43C3ED}" uniqueName="1" name="Tipo di rapporto di lavoro (occupati a gennaio 2020)" totalsRowLabel="Totale" queryTableFieldId="1" dataDxfId="1"/>
    <tableColumn id="2" xr3:uid="{A539B8A1-8367-4468-9BEE-F6EF87882543}" uniqueName="2" name="Totale" totalsRowFunction="sum" queryTableFieldId="2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7DCBF0A8-926C-42E3-9B50-B9B04FFCE9FD}" name="Tabella4" displayName="Tabella4" ref="A15:C20" totalsRowShown="0">
  <autoFilter ref="A15:C20" xr:uid="{CCEE4438-B6E9-4021-A198-4A92AD77ECF6}"/>
  <tableColumns count="3">
    <tableColumn id="1" xr3:uid="{254A7E27-695B-46B6-9442-FDACC367002F}" name="Tipologia rapporto di lavoro"/>
    <tableColumn id="2" xr3:uid="{F6775035-4CB1-469C-8F46-DC16D3AE1BC1}" name="totale"/>
    <tableColumn id="3" xr3:uid="{29D831CB-6484-40EE-B79D-8DFAF1581135}" name="%" dataDxfId="0" dataCellStyle="Percentuale">
      <calculatedColumnFormula>Tabella4[[#This Row],[totale]]/$B$20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DC107-B80B-4DA4-A402-21CD823483B8}">
  <dimension ref="A1:A23"/>
  <sheetViews>
    <sheetView tabSelected="1" workbookViewId="0">
      <selection activeCell="A4" sqref="A4"/>
    </sheetView>
  </sheetViews>
  <sheetFormatPr defaultRowHeight="15" x14ac:dyDescent="0.25"/>
  <cols>
    <col min="1" max="1" width="116.42578125" style="28" customWidth="1"/>
    <col min="2" max="16384" width="9.140625" style="28"/>
  </cols>
  <sheetData>
    <row r="1" spans="1:1" ht="31.5" x14ac:dyDescent="0.25">
      <c r="A1" s="30" t="s">
        <v>137</v>
      </c>
    </row>
    <row r="4" spans="1:1" ht="30" x14ac:dyDescent="0.25">
      <c r="A4" s="28" t="s">
        <v>138</v>
      </c>
    </row>
    <row r="7" spans="1:1" x14ac:dyDescent="0.25">
      <c r="A7" s="29" t="s">
        <v>114</v>
      </c>
    </row>
    <row r="8" spans="1:1" x14ac:dyDescent="0.25">
      <c r="A8" s="28" t="s">
        <v>115</v>
      </c>
    </row>
    <row r="9" spans="1:1" x14ac:dyDescent="0.25">
      <c r="A9" s="28" t="s">
        <v>117</v>
      </c>
    </row>
    <row r="10" spans="1:1" x14ac:dyDescent="0.25">
      <c r="A10" s="28" t="s">
        <v>118</v>
      </c>
    </row>
    <row r="11" spans="1:1" x14ac:dyDescent="0.25">
      <c r="A11" s="28" t="s">
        <v>119</v>
      </c>
    </row>
    <row r="12" spans="1:1" x14ac:dyDescent="0.25">
      <c r="A12" s="28" t="s">
        <v>120</v>
      </c>
    </row>
    <row r="13" spans="1:1" x14ac:dyDescent="0.25">
      <c r="A13" s="28" t="s">
        <v>122</v>
      </c>
    </row>
    <row r="14" spans="1:1" x14ac:dyDescent="0.25">
      <c r="A14" s="28" t="s">
        <v>124</v>
      </c>
    </row>
    <row r="15" spans="1:1" ht="30" x14ac:dyDescent="0.25">
      <c r="A15" s="28" t="s">
        <v>126</v>
      </c>
    </row>
    <row r="16" spans="1:1" x14ac:dyDescent="0.25">
      <c r="A16" s="28" t="s">
        <v>128</v>
      </c>
    </row>
    <row r="17" spans="1:1" ht="30" x14ac:dyDescent="0.25">
      <c r="A17" s="28" t="s">
        <v>130</v>
      </c>
    </row>
    <row r="18" spans="1:1" x14ac:dyDescent="0.25">
      <c r="A18" s="28" t="s">
        <v>131</v>
      </c>
    </row>
    <row r="19" spans="1:1" ht="30" x14ac:dyDescent="0.25">
      <c r="A19" s="28" t="s">
        <v>132</v>
      </c>
    </row>
    <row r="20" spans="1:1" ht="30" x14ac:dyDescent="0.25">
      <c r="A20" s="28" t="s">
        <v>133</v>
      </c>
    </row>
    <row r="21" spans="1:1" ht="30" x14ac:dyDescent="0.25">
      <c r="A21" s="28" t="s">
        <v>134</v>
      </c>
    </row>
    <row r="22" spans="1:1" ht="30" x14ac:dyDescent="0.25">
      <c r="A22" s="28" t="s">
        <v>135</v>
      </c>
    </row>
    <row r="23" spans="1:1" ht="30" x14ac:dyDescent="0.25">
      <c r="A23" s="28" t="s">
        <v>136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822C2-5238-4B89-94B8-2065695B72D3}">
  <dimension ref="B1:I5"/>
  <sheetViews>
    <sheetView workbookViewId="0">
      <selection activeCell="B1" sqref="B1"/>
    </sheetView>
  </sheetViews>
  <sheetFormatPr defaultRowHeight="15" x14ac:dyDescent="0.25"/>
  <sheetData>
    <row r="1" spans="2:9" x14ac:dyDescent="0.25">
      <c r="B1" s="6" t="s">
        <v>127</v>
      </c>
    </row>
    <row r="3" spans="2:9" x14ac:dyDescent="0.25">
      <c r="B3" s="1"/>
      <c r="C3" s="1">
        <v>2016</v>
      </c>
      <c r="D3" s="1">
        <v>2017</v>
      </c>
      <c r="E3" s="1">
        <v>2018</v>
      </c>
      <c r="F3" s="1">
        <v>2019</v>
      </c>
      <c r="G3" s="1">
        <v>2020</v>
      </c>
      <c r="H3" s="1">
        <v>2021</v>
      </c>
      <c r="I3" s="1">
        <v>2022</v>
      </c>
    </row>
    <row r="4" spans="2:9" x14ac:dyDescent="0.25">
      <c r="B4" s="1" t="s">
        <v>2</v>
      </c>
      <c r="C4" s="2">
        <v>1886</v>
      </c>
      <c r="D4" s="1">
        <v>2658</v>
      </c>
      <c r="E4" s="1">
        <v>3976</v>
      </c>
      <c r="F4" s="1">
        <v>3830</v>
      </c>
      <c r="G4" s="1">
        <v>2576</v>
      </c>
      <c r="H4" s="1">
        <v>5177</v>
      </c>
      <c r="I4" s="1">
        <v>4336</v>
      </c>
    </row>
    <row r="5" spans="2:9" x14ac:dyDescent="0.25">
      <c r="B5" s="1" t="s">
        <v>37</v>
      </c>
      <c r="C5" s="1">
        <v>1477</v>
      </c>
      <c r="D5" s="1">
        <v>2180</v>
      </c>
      <c r="E5" s="1">
        <v>2835</v>
      </c>
      <c r="F5" s="1">
        <v>2710</v>
      </c>
      <c r="G5" s="1">
        <v>1876</v>
      </c>
      <c r="H5" s="1">
        <v>3320</v>
      </c>
      <c r="I5" s="1">
        <v>2905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C2FB-BB59-4F2F-835E-015E718C6B9C}">
  <dimension ref="B1:S13"/>
  <sheetViews>
    <sheetView workbookViewId="0">
      <selection activeCell="B1" sqref="B1"/>
    </sheetView>
  </sheetViews>
  <sheetFormatPr defaultRowHeight="15" x14ac:dyDescent="0.25"/>
  <sheetData>
    <row r="1" spans="2:19" x14ac:dyDescent="0.25">
      <c r="B1" s="6" t="s">
        <v>129</v>
      </c>
    </row>
    <row r="2" spans="2:19" ht="45" x14ac:dyDescent="0.25">
      <c r="Q2" s="13" t="s">
        <v>39</v>
      </c>
      <c r="R2" s="13" t="s">
        <v>40</v>
      </c>
      <c r="S2" s="13" t="s">
        <v>41</v>
      </c>
    </row>
    <row r="3" spans="2:19" x14ac:dyDescent="0.25">
      <c r="P3" s="11" t="s">
        <v>4</v>
      </c>
      <c r="Q3" s="10">
        <v>1393</v>
      </c>
      <c r="R3" s="10">
        <v>1067</v>
      </c>
      <c r="S3" s="14">
        <v>0.76597272074659006</v>
      </c>
    </row>
    <row r="4" spans="2:19" x14ac:dyDescent="0.25">
      <c r="P4" s="11" t="s">
        <v>5</v>
      </c>
      <c r="Q4" s="10">
        <v>9171</v>
      </c>
      <c r="R4" s="10">
        <v>6747</v>
      </c>
      <c r="S4" s="14">
        <v>0.73568858357867195</v>
      </c>
    </row>
    <row r="5" spans="2:19" x14ac:dyDescent="0.25">
      <c r="P5" s="11" t="s">
        <v>6</v>
      </c>
      <c r="Q5" s="10">
        <v>132</v>
      </c>
      <c r="R5" s="10">
        <v>126</v>
      </c>
      <c r="S5" s="15">
        <v>0.95454545454545459</v>
      </c>
    </row>
    <row r="6" spans="2:19" x14ac:dyDescent="0.25">
      <c r="P6" s="11" t="s">
        <v>7</v>
      </c>
      <c r="Q6" s="10">
        <v>1101</v>
      </c>
      <c r="R6" s="10">
        <v>740</v>
      </c>
      <c r="S6" s="14">
        <v>0.67211625794732066</v>
      </c>
    </row>
    <row r="7" spans="2:19" x14ac:dyDescent="0.25">
      <c r="P7" s="11" t="s">
        <v>8</v>
      </c>
      <c r="Q7" s="10">
        <v>7251</v>
      </c>
      <c r="R7" s="10">
        <v>5266</v>
      </c>
      <c r="S7" s="14">
        <v>0.72624465590952969</v>
      </c>
    </row>
    <row r="8" spans="2:19" x14ac:dyDescent="0.25">
      <c r="P8" s="11" t="s">
        <v>9</v>
      </c>
      <c r="Q8" s="10">
        <v>2811</v>
      </c>
      <c r="R8" s="10">
        <v>1666</v>
      </c>
      <c r="S8" s="14">
        <v>0.59267164710067588</v>
      </c>
    </row>
    <row r="9" spans="2:19" x14ac:dyDescent="0.25">
      <c r="P9" s="11" t="s">
        <v>10</v>
      </c>
      <c r="Q9" s="10">
        <v>765</v>
      </c>
      <c r="R9" s="10">
        <v>543</v>
      </c>
      <c r="S9" s="14">
        <v>0.70980392156862748</v>
      </c>
    </row>
    <row r="10" spans="2:19" x14ac:dyDescent="0.25">
      <c r="P10" s="11" t="s">
        <v>11</v>
      </c>
      <c r="Q10" s="10">
        <v>1435</v>
      </c>
      <c r="R10" s="10">
        <v>996</v>
      </c>
      <c r="S10" s="14">
        <v>0.69407665505226479</v>
      </c>
    </row>
    <row r="11" spans="2:19" x14ac:dyDescent="0.25">
      <c r="P11" s="11" t="s">
        <v>12</v>
      </c>
      <c r="Q11" s="10">
        <v>240</v>
      </c>
      <c r="R11" s="10">
        <v>139</v>
      </c>
      <c r="S11" s="14">
        <v>0.57916666666666672</v>
      </c>
    </row>
    <row r="12" spans="2:19" x14ac:dyDescent="0.25">
      <c r="P12" s="11" t="s">
        <v>38</v>
      </c>
      <c r="Q12" s="10">
        <v>14</v>
      </c>
      <c r="R12" s="10">
        <v>13</v>
      </c>
      <c r="S12" s="14">
        <v>0.9285714285714286</v>
      </c>
    </row>
    <row r="13" spans="2:19" x14ac:dyDescent="0.25">
      <c r="P13" s="12" t="s">
        <v>0</v>
      </c>
      <c r="Q13" s="10">
        <v>24313</v>
      </c>
      <c r="R13" s="10">
        <v>17303</v>
      </c>
      <c r="S13" s="16">
        <v>0.71167688068111712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4FC87-898F-4C78-B280-6921631FDFAE}">
  <dimension ref="A1:O11"/>
  <sheetViews>
    <sheetView workbookViewId="0"/>
  </sheetViews>
  <sheetFormatPr defaultRowHeight="15" x14ac:dyDescent="0.25"/>
  <cols>
    <col min="14" max="14" width="85.5703125" bestFit="1" customWidth="1"/>
  </cols>
  <sheetData>
    <row r="1" spans="1:15" x14ac:dyDescent="0.25">
      <c r="A1" s="6" t="s">
        <v>112</v>
      </c>
    </row>
    <row r="3" spans="1:15" x14ac:dyDescent="0.25">
      <c r="N3" s="7" t="s">
        <v>42</v>
      </c>
      <c r="O3" s="7" t="s">
        <v>43</v>
      </c>
    </row>
    <row r="4" spans="1:15" x14ac:dyDescent="0.25">
      <c r="N4" s="7" t="s">
        <v>44</v>
      </c>
      <c r="O4" s="7">
        <v>0</v>
      </c>
    </row>
    <row r="5" spans="1:15" x14ac:dyDescent="0.25">
      <c r="N5" s="7" t="s">
        <v>45</v>
      </c>
      <c r="O5" s="7">
        <v>8.8313646644885654E-2</v>
      </c>
    </row>
    <row r="6" spans="1:15" x14ac:dyDescent="0.25">
      <c r="N6" s="7" t="s">
        <v>46</v>
      </c>
      <c r="O6" s="7">
        <v>0.34873083689369189</v>
      </c>
    </row>
    <row r="7" spans="1:15" x14ac:dyDescent="0.25">
      <c r="N7" s="7" t="s">
        <v>47</v>
      </c>
      <c r="O7" s="7">
        <v>3.498366423724554E-2</v>
      </c>
    </row>
    <row r="8" spans="1:15" x14ac:dyDescent="0.25">
      <c r="N8" s="7" t="s">
        <v>48</v>
      </c>
      <c r="O8" s="7">
        <v>0.23789896959034934</v>
      </c>
    </row>
    <row r="9" spans="1:15" x14ac:dyDescent="0.25">
      <c r="N9" s="7" t="s">
        <v>49</v>
      </c>
      <c r="O9" s="7">
        <v>8.3940688615229964E-2</v>
      </c>
    </row>
    <row r="10" spans="1:15" x14ac:dyDescent="0.25">
      <c r="N10" s="7" t="s">
        <v>50</v>
      </c>
      <c r="O10" s="7">
        <v>0.20613219401859764</v>
      </c>
    </row>
    <row r="11" spans="1:15" x14ac:dyDescent="0.25">
      <c r="N11" s="7" t="s">
        <v>0</v>
      </c>
      <c r="O11" s="7">
        <v>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1207C-7D88-4F16-83EA-1B1B1832260D}">
  <dimension ref="B1:P23"/>
  <sheetViews>
    <sheetView workbookViewId="0">
      <selection activeCell="B1" sqref="B1"/>
    </sheetView>
  </sheetViews>
  <sheetFormatPr defaultRowHeight="15" x14ac:dyDescent="0.25"/>
  <cols>
    <col min="14" max="14" width="34.7109375" customWidth="1"/>
  </cols>
  <sheetData>
    <row r="1" spans="2:16" x14ac:dyDescent="0.25">
      <c r="B1" s="6" t="s">
        <v>111</v>
      </c>
    </row>
    <row r="2" spans="2:16" x14ac:dyDescent="0.25">
      <c r="N2" s="2" t="s">
        <v>51</v>
      </c>
      <c r="O2" s="1" t="s">
        <v>43</v>
      </c>
      <c r="P2" s="1" t="s">
        <v>52</v>
      </c>
    </row>
    <row r="3" spans="2:16" x14ac:dyDescent="0.25">
      <c r="N3" s="2" t="s">
        <v>53</v>
      </c>
      <c r="O3" s="1">
        <v>47</v>
      </c>
      <c r="P3" s="1">
        <v>30</v>
      </c>
    </row>
    <row r="4" spans="2:16" ht="45" x14ac:dyDescent="0.25">
      <c r="N4" s="2" t="s">
        <v>54</v>
      </c>
      <c r="O4" s="1">
        <v>127</v>
      </c>
      <c r="P4" s="1">
        <v>89</v>
      </c>
    </row>
    <row r="5" spans="2:16" x14ac:dyDescent="0.25">
      <c r="N5" s="2" t="s">
        <v>55</v>
      </c>
      <c r="O5" s="1">
        <v>169</v>
      </c>
      <c r="P5" s="1">
        <v>128</v>
      </c>
    </row>
    <row r="6" spans="2:16" ht="30" x14ac:dyDescent="0.25">
      <c r="N6" s="2" t="s">
        <v>56</v>
      </c>
      <c r="O6" s="1">
        <v>274</v>
      </c>
      <c r="P6" s="1">
        <v>202</v>
      </c>
    </row>
    <row r="7" spans="2:16" ht="30" x14ac:dyDescent="0.25">
      <c r="N7" s="2" t="s">
        <v>57</v>
      </c>
      <c r="O7" s="1">
        <v>292</v>
      </c>
      <c r="P7" s="1">
        <v>189</v>
      </c>
    </row>
    <row r="8" spans="2:16" ht="30" x14ac:dyDescent="0.25">
      <c r="N8" s="2" t="s">
        <v>58</v>
      </c>
      <c r="O8" s="1">
        <v>351</v>
      </c>
      <c r="P8" s="1">
        <v>221</v>
      </c>
    </row>
    <row r="9" spans="2:16" ht="45" x14ac:dyDescent="0.25">
      <c r="N9" s="2" t="s">
        <v>59</v>
      </c>
      <c r="O9" s="1">
        <v>403</v>
      </c>
      <c r="P9" s="1">
        <v>280</v>
      </c>
    </row>
    <row r="10" spans="2:16" x14ac:dyDescent="0.25">
      <c r="N10" s="2" t="s">
        <v>60</v>
      </c>
      <c r="O10" s="1">
        <v>404</v>
      </c>
      <c r="P10" s="1">
        <v>213</v>
      </c>
    </row>
    <row r="11" spans="2:16" ht="30" x14ac:dyDescent="0.25">
      <c r="N11" s="2" t="s">
        <v>61</v>
      </c>
      <c r="O11" s="1">
        <v>466</v>
      </c>
      <c r="P11" s="1">
        <v>305</v>
      </c>
    </row>
    <row r="12" spans="2:16" ht="30" x14ac:dyDescent="0.25">
      <c r="N12" s="2" t="s">
        <v>62</v>
      </c>
      <c r="O12" s="1">
        <v>832</v>
      </c>
      <c r="P12" s="1">
        <v>527</v>
      </c>
    </row>
    <row r="13" spans="2:16" ht="30" x14ac:dyDescent="0.25">
      <c r="N13" s="2" t="s">
        <v>63</v>
      </c>
      <c r="O13" s="1">
        <v>1224</v>
      </c>
      <c r="P13" s="1">
        <v>789</v>
      </c>
    </row>
    <row r="14" spans="2:16" ht="30" x14ac:dyDescent="0.25">
      <c r="N14" s="2" t="s">
        <v>64</v>
      </c>
      <c r="O14" s="1">
        <v>1339</v>
      </c>
      <c r="P14" s="1">
        <v>925</v>
      </c>
    </row>
    <row r="15" spans="2:16" ht="45" x14ac:dyDescent="0.25">
      <c r="N15" s="2" t="s">
        <v>65</v>
      </c>
      <c r="O15" s="1">
        <v>1391</v>
      </c>
      <c r="P15" s="1">
        <v>883</v>
      </c>
    </row>
    <row r="16" spans="2:16" x14ac:dyDescent="0.25">
      <c r="N16" s="2" t="s">
        <v>66</v>
      </c>
      <c r="O16" s="1">
        <v>1501</v>
      </c>
      <c r="P16" s="1">
        <v>1145</v>
      </c>
    </row>
    <row r="17" spans="14:16" ht="30" x14ac:dyDescent="0.25">
      <c r="N17" s="2" t="s">
        <v>67</v>
      </c>
      <c r="O17" s="1">
        <v>1622</v>
      </c>
      <c r="P17" s="1">
        <v>1236</v>
      </c>
    </row>
    <row r="18" spans="14:16" ht="60" x14ac:dyDescent="0.25">
      <c r="N18" s="2" t="s">
        <v>68</v>
      </c>
      <c r="O18" s="1">
        <v>1639</v>
      </c>
      <c r="P18" s="1">
        <v>1067</v>
      </c>
    </row>
    <row r="19" spans="14:16" ht="30" x14ac:dyDescent="0.25">
      <c r="N19" s="2" t="s">
        <v>69</v>
      </c>
      <c r="O19" s="1">
        <v>1670</v>
      </c>
      <c r="P19" s="1">
        <v>1230</v>
      </c>
    </row>
    <row r="20" spans="14:16" ht="45" x14ac:dyDescent="0.25">
      <c r="N20" s="2" t="s">
        <v>70</v>
      </c>
      <c r="O20" s="1">
        <v>1757</v>
      </c>
      <c r="P20" s="1">
        <v>1231</v>
      </c>
    </row>
    <row r="21" spans="14:16" ht="30" x14ac:dyDescent="0.25">
      <c r="N21" s="2" t="s">
        <v>71</v>
      </c>
      <c r="O21" s="1">
        <v>1925</v>
      </c>
      <c r="P21" s="1">
        <v>1307</v>
      </c>
    </row>
    <row r="22" spans="14:16" ht="75" x14ac:dyDescent="0.25">
      <c r="N22" s="2" t="s">
        <v>72</v>
      </c>
      <c r="O22" s="1">
        <v>2462</v>
      </c>
      <c r="P22" s="1">
        <v>1649</v>
      </c>
    </row>
    <row r="23" spans="14:16" x14ac:dyDescent="0.25">
      <c r="N23" s="2" t="s">
        <v>73</v>
      </c>
      <c r="O23" s="1">
        <v>19895</v>
      </c>
      <c r="P23" s="1">
        <v>13646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51DCA-5AD2-4F71-B52A-8390C6E15FE0}">
  <dimension ref="B1:E8"/>
  <sheetViews>
    <sheetView workbookViewId="0">
      <selection activeCell="B1" sqref="B1"/>
    </sheetView>
  </sheetViews>
  <sheetFormatPr defaultRowHeight="15" x14ac:dyDescent="0.25"/>
  <sheetData>
    <row r="1" spans="2:5" x14ac:dyDescent="0.25">
      <c r="B1" s="6" t="s">
        <v>110</v>
      </c>
    </row>
    <row r="3" spans="2:5" x14ac:dyDescent="0.25">
      <c r="B3" s="18" t="s">
        <v>74</v>
      </c>
      <c r="C3" s="19" t="s">
        <v>75</v>
      </c>
      <c r="D3" s="19" t="s">
        <v>76</v>
      </c>
      <c r="E3" s="20" t="s">
        <v>77</v>
      </c>
    </row>
    <row r="4" spans="2:5" x14ac:dyDescent="0.25">
      <c r="B4" s="21" t="s">
        <v>32</v>
      </c>
      <c r="C4" s="22">
        <v>8.4</v>
      </c>
      <c r="D4" s="22">
        <v>53.88</v>
      </c>
      <c r="E4" s="23">
        <v>64.14</v>
      </c>
    </row>
    <row r="5" spans="2:5" x14ac:dyDescent="0.25">
      <c r="B5" s="24" t="s">
        <v>78</v>
      </c>
      <c r="C5" s="25">
        <v>56.82</v>
      </c>
      <c r="D5" s="25">
        <v>20.52</v>
      </c>
      <c r="E5" s="26">
        <v>13.85</v>
      </c>
    </row>
    <row r="6" spans="2:5" x14ac:dyDescent="0.25">
      <c r="B6" s="21" t="s">
        <v>79</v>
      </c>
      <c r="C6" s="22">
        <v>28.73</v>
      </c>
      <c r="D6" s="22">
        <v>8.2799999999999994</v>
      </c>
      <c r="E6" s="23">
        <v>4.51</v>
      </c>
    </row>
    <row r="7" spans="2:5" x14ac:dyDescent="0.25">
      <c r="B7" s="24" t="s">
        <v>80</v>
      </c>
      <c r="C7" s="25">
        <v>0</v>
      </c>
      <c r="D7" s="25">
        <v>8.3000000000000007</v>
      </c>
      <c r="E7" s="26">
        <v>5.99</v>
      </c>
    </row>
    <row r="8" spans="2:5" x14ac:dyDescent="0.25">
      <c r="B8" s="21" t="s">
        <v>81</v>
      </c>
      <c r="C8" s="22">
        <v>6.05</v>
      </c>
      <c r="D8" s="22">
        <v>9.02</v>
      </c>
      <c r="E8" s="23">
        <v>11.51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EF005-8AA6-45FA-80BA-8E2DB91725B6}">
  <dimension ref="A1:D9"/>
  <sheetViews>
    <sheetView workbookViewId="0"/>
  </sheetViews>
  <sheetFormatPr defaultRowHeight="15" x14ac:dyDescent="0.25"/>
  <cols>
    <col min="1" max="1" width="23" customWidth="1"/>
    <col min="2" max="2" width="13.42578125" customWidth="1"/>
    <col min="3" max="3" width="11.42578125" customWidth="1"/>
    <col min="4" max="4" width="16.140625" customWidth="1"/>
  </cols>
  <sheetData>
    <row r="1" spans="1:4" x14ac:dyDescent="0.25">
      <c r="A1" s="6" t="s">
        <v>109</v>
      </c>
    </row>
    <row r="2" spans="1:4" x14ac:dyDescent="0.25">
      <c r="A2" s="6"/>
    </row>
    <row r="3" spans="1:4" x14ac:dyDescent="0.25">
      <c r="A3" t="s">
        <v>74</v>
      </c>
      <c r="B3" t="s">
        <v>75</v>
      </c>
      <c r="C3" t="s">
        <v>76</v>
      </c>
      <c r="D3" t="s">
        <v>77</v>
      </c>
    </row>
    <row r="4" spans="1:4" x14ac:dyDescent="0.25">
      <c r="A4" t="s">
        <v>32</v>
      </c>
      <c r="B4" s="17">
        <v>0.12258953168044077</v>
      </c>
      <c r="C4" s="17">
        <v>0.73608617594254933</v>
      </c>
      <c r="D4" s="17">
        <v>0.77660550458715594</v>
      </c>
    </row>
    <row r="5" spans="1:4" x14ac:dyDescent="0.25">
      <c r="A5" t="s">
        <v>78</v>
      </c>
      <c r="B5" s="17">
        <v>0.57070707070707072</v>
      </c>
      <c r="C5" s="17">
        <v>0.10353081986834231</v>
      </c>
      <c r="D5" s="17">
        <v>0.12110091743119267</v>
      </c>
    </row>
    <row r="6" spans="1:4" x14ac:dyDescent="0.25">
      <c r="A6" t="s">
        <v>79</v>
      </c>
      <c r="B6" s="17">
        <v>0.25114784205693297</v>
      </c>
      <c r="C6" s="17">
        <v>3.052064631956912E-2</v>
      </c>
      <c r="D6" s="17">
        <v>1.2385321100917432E-2</v>
      </c>
    </row>
    <row r="7" spans="1:4" x14ac:dyDescent="0.25">
      <c r="A7" t="s">
        <v>80</v>
      </c>
      <c r="B7" s="17">
        <v>0</v>
      </c>
      <c r="C7" s="17">
        <v>3.6505086774386596E-2</v>
      </c>
      <c r="D7" s="17">
        <v>1.0091743119266056E-2</v>
      </c>
    </row>
    <row r="8" spans="1:4" x14ac:dyDescent="0.25">
      <c r="A8" t="s">
        <v>81</v>
      </c>
      <c r="B8" s="17">
        <v>5.5555555555555552E-2</v>
      </c>
      <c r="C8" s="17">
        <v>9.33572710951526E-2</v>
      </c>
      <c r="D8" s="17">
        <v>7.9816513761467894E-2</v>
      </c>
    </row>
    <row r="9" spans="1:4" x14ac:dyDescent="0.25">
      <c r="A9" t="s">
        <v>14</v>
      </c>
      <c r="B9" s="27">
        <v>1</v>
      </c>
      <c r="C9" s="27">
        <v>0.99999999999999989</v>
      </c>
      <c r="D9" s="27">
        <v>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AAA9C-89EA-4619-9185-C515D7BCC9C6}">
  <sheetPr>
    <tabColor theme="9"/>
  </sheetPr>
  <dimension ref="A1:C22"/>
  <sheetViews>
    <sheetView workbookViewId="0"/>
  </sheetViews>
  <sheetFormatPr defaultRowHeight="15" x14ac:dyDescent="0.25"/>
  <cols>
    <col min="1" max="1" width="61.140625" bestFit="1" customWidth="1"/>
    <col min="2" max="2" width="8.85546875" bestFit="1" customWidth="1"/>
    <col min="3" max="8" width="11.7109375" customWidth="1"/>
  </cols>
  <sheetData>
    <row r="1" spans="1:2" x14ac:dyDescent="0.25">
      <c r="A1" s="6" t="s">
        <v>113</v>
      </c>
    </row>
    <row r="3" spans="1:2" x14ac:dyDescent="0.25">
      <c r="A3" t="s">
        <v>82</v>
      </c>
      <c r="B3" t="s">
        <v>14</v>
      </c>
    </row>
    <row r="4" spans="1:2" x14ac:dyDescent="0.25">
      <c r="A4" t="s">
        <v>88</v>
      </c>
      <c r="B4">
        <v>985</v>
      </c>
    </row>
    <row r="5" spans="1:2" x14ac:dyDescent="0.25">
      <c r="A5" t="s">
        <v>89</v>
      </c>
      <c r="B5">
        <v>1285</v>
      </c>
    </row>
    <row r="6" spans="1:2" x14ac:dyDescent="0.25">
      <c r="A6" t="s">
        <v>90</v>
      </c>
      <c r="B6">
        <v>69</v>
      </c>
    </row>
    <row r="7" spans="1:2" x14ac:dyDescent="0.25">
      <c r="A7" t="s">
        <v>91</v>
      </c>
      <c r="B7">
        <v>39</v>
      </c>
    </row>
    <row r="8" spans="1:2" x14ac:dyDescent="0.25">
      <c r="A8" t="s">
        <v>92</v>
      </c>
      <c r="B8">
        <v>23</v>
      </c>
    </row>
    <row r="9" spans="1:2" x14ac:dyDescent="0.25">
      <c r="A9" t="s">
        <v>93</v>
      </c>
      <c r="B9">
        <v>121</v>
      </c>
    </row>
    <row r="10" spans="1:2" x14ac:dyDescent="0.25">
      <c r="A10" t="s">
        <v>94</v>
      </c>
      <c r="B10">
        <v>64</v>
      </c>
    </row>
    <row r="11" spans="1:2" x14ac:dyDescent="0.25">
      <c r="A11" t="s">
        <v>95</v>
      </c>
      <c r="B11">
        <v>11</v>
      </c>
    </row>
    <row r="12" spans="1:2" x14ac:dyDescent="0.25">
      <c r="A12" t="s">
        <v>96</v>
      </c>
      <c r="B12">
        <v>7</v>
      </c>
    </row>
    <row r="13" spans="1:2" x14ac:dyDescent="0.25">
      <c r="A13" t="s">
        <v>14</v>
      </c>
      <c r="B13">
        <v>2604</v>
      </c>
    </row>
    <row r="17" spans="1:3" x14ac:dyDescent="0.25">
      <c r="A17" t="s">
        <v>82</v>
      </c>
      <c r="B17" t="s">
        <v>0</v>
      </c>
      <c r="C17" t="s">
        <v>83</v>
      </c>
    </row>
    <row r="18" spans="1:3" x14ac:dyDescent="0.25">
      <c r="A18" t="s">
        <v>84</v>
      </c>
      <c r="B18">
        <v>985</v>
      </c>
      <c r="C18" s="17">
        <f>Tabella2615[[#This Row],[totale]]/Tabella2615[[#Totals],[totale]]</f>
        <v>0.37826420890937018</v>
      </c>
    </row>
    <row r="19" spans="1:3" x14ac:dyDescent="0.25">
      <c r="A19" t="s">
        <v>85</v>
      </c>
      <c r="B19">
        <v>1285</v>
      </c>
      <c r="C19" s="17">
        <f>Tabella2615[[#This Row],[totale]]/Tabella2615[[#Totals],[totale]]</f>
        <v>0.49347158218125958</v>
      </c>
    </row>
    <row r="20" spans="1:3" x14ac:dyDescent="0.25">
      <c r="A20" t="s">
        <v>86</v>
      </c>
      <c r="B20">
        <f>B6+B7+B12</f>
        <v>115</v>
      </c>
      <c r="C20" s="17">
        <f>Tabella2615[[#This Row],[totale]]/Tabella2615[[#Totals],[totale]]</f>
        <v>4.4162826420890935E-2</v>
      </c>
    </row>
    <row r="21" spans="1:3" x14ac:dyDescent="0.25">
      <c r="A21" t="s">
        <v>87</v>
      </c>
      <c r="B21">
        <f>B11+B10+B9+B8</f>
        <v>219</v>
      </c>
      <c r="C21" s="17">
        <f>Tabella2615[[#This Row],[totale]]/Tabella2615[[#Totals],[totale]]</f>
        <v>8.4101382488479259E-2</v>
      </c>
    </row>
    <row r="22" spans="1:3" x14ac:dyDescent="0.25">
      <c r="B22">
        <f>SUBTOTAL(109,Tabella2615[totale])</f>
        <v>2604</v>
      </c>
      <c r="C22" s="27">
        <f>SUBTOTAL(109,Tabella2615[%])</f>
        <v>1</v>
      </c>
    </row>
  </sheetData>
  <pageMargins left="0.7" right="0.7" top="0.75" bottom="0.75" header="0.3" footer="0.3"/>
  <drawing r:id="rId1"/>
  <tableParts count="2">
    <tablePart r:id="rId2"/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505B6-CC9F-4762-A747-F2A2DBF4523A}">
  <dimension ref="A1:C20"/>
  <sheetViews>
    <sheetView workbookViewId="0"/>
  </sheetViews>
  <sheetFormatPr defaultRowHeight="15" x14ac:dyDescent="0.25"/>
  <cols>
    <col min="1" max="1" width="59.42578125" bestFit="1" customWidth="1"/>
    <col min="2" max="2" width="9.7109375" bestFit="1" customWidth="1"/>
  </cols>
  <sheetData>
    <row r="1" spans="1:3" x14ac:dyDescent="0.25">
      <c r="A1" s="6" t="s">
        <v>108</v>
      </c>
    </row>
    <row r="3" spans="1:3" x14ac:dyDescent="0.25">
      <c r="A3" t="s">
        <v>97</v>
      </c>
      <c r="B3" t="s">
        <v>14</v>
      </c>
    </row>
    <row r="4" spans="1:3" x14ac:dyDescent="0.25">
      <c r="A4" t="s">
        <v>84</v>
      </c>
      <c r="B4">
        <v>1034</v>
      </c>
    </row>
    <row r="5" spans="1:3" x14ac:dyDescent="0.25">
      <c r="A5" t="s">
        <v>85</v>
      </c>
      <c r="B5">
        <v>475</v>
      </c>
    </row>
    <row r="6" spans="1:3" x14ac:dyDescent="0.25">
      <c r="A6" t="s">
        <v>98</v>
      </c>
      <c r="B6">
        <v>27</v>
      </c>
    </row>
    <row r="7" spans="1:3" x14ac:dyDescent="0.25">
      <c r="A7" t="s">
        <v>99</v>
      </c>
      <c r="B7">
        <v>19</v>
      </c>
    </row>
    <row r="8" spans="1:3" x14ac:dyDescent="0.25">
      <c r="A8" t="s">
        <v>100</v>
      </c>
      <c r="B8">
        <v>18</v>
      </c>
    </row>
    <row r="9" spans="1:3" x14ac:dyDescent="0.25">
      <c r="A9" t="s">
        <v>101</v>
      </c>
      <c r="B9">
        <v>65</v>
      </c>
    </row>
    <row r="10" spans="1:3" x14ac:dyDescent="0.25">
      <c r="A10" t="s">
        <v>102</v>
      </c>
      <c r="B10">
        <v>47</v>
      </c>
    </row>
    <row r="11" spans="1:3" x14ac:dyDescent="0.25">
      <c r="A11" t="s">
        <v>103</v>
      </c>
      <c r="B11">
        <v>7</v>
      </c>
    </row>
    <row r="12" spans="1:3" x14ac:dyDescent="0.25">
      <c r="A12" t="s">
        <v>14</v>
      </c>
      <c r="B12">
        <f>SUBTOTAL(109,Tab48_OccupatiOggigen20[Totale])</f>
        <v>1692</v>
      </c>
    </row>
    <row r="15" spans="1:3" x14ac:dyDescent="0.25">
      <c r="A15" t="s">
        <v>82</v>
      </c>
      <c r="B15" t="s">
        <v>0</v>
      </c>
      <c r="C15" t="s">
        <v>83</v>
      </c>
    </row>
    <row r="16" spans="1:3" x14ac:dyDescent="0.25">
      <c r="A16" t="s">
        <v>84</v>
      </c>
      <c r="B16">
        <f>B4</f>
        <v>1034</v>
      </c>
      <c r="C16" s="17">
        <f>Tabella4[[#This Row],[totale]]/$B$20</f>
        <v>0.61111111111111116</v>
      </c>
    </row>
    <row r="17" spans="1:3" x14ac:dyDescent="0.25">
      <c r="A17" t="s">
        <v>85</v>
      </c>
      <c r="B17">
        <f>B5</f>
        <v>475</v>
      </c>
      <c r="C17" s="17">
        <f>Tabella4[[#This Row],[totale]]/$B$20</f>
        <v>0.28073286052009455</v>
      </c>
    </row>
    <row r="18" spans="1:3" x14ac:dyDescent="0.25">
      <c r="A18" t="s">
        <v>86</v>
      </c>
      <c r="B18">
        <f>B6+B7</f>
        <v>46</v>
      </c>
      <c r="C18" s="17">
        <f>Tabella4[[#This Row],[totale]]/$B$20</f>
        <v>2.7186761229314422E-2</v>
      </c>
    </row>
    <row r="19" spans="1:3" x14ac:dyDescent="0.25">
      <c r="A19" t="s">
        <v>87</v>
      </c>
      <c r="B19">
        <f>B8+B9+B10+B11</f>
        <v>137</v>
      </c>
      <c r="C19" s="17">
        <f>Tabella4[[#This Row],[totale]]/$B$20</f>
        <v>8.0969267139479911E-2</v>
      </c>
    </row>
    <row r="20" spans="1:3" x14ac:dyDescent="0.25">
      <c r="B20">
        <f>SUM(B16:B19)</f>
        <v>1692</v>
      </c>
      <c r="C20" s="17">
        <f>Tabella4[[#This Row],[totale]]/$B$20</f>
        <v>1</v>
      </c>
    </row>
  </sheetData>
  <pageMargins left="0.7" right="0.7" top="0.75" bottom="0.75" header="0.3" footer="0.3"/>
  <drawing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2C040-24F9-4AC5-A60F-C50D09EA19BE}">
  <dimension ref="C1:K8"/>
  <sheetViews>
    <sheetView workbookViewId="0">
      <selection activeCell="G31" sqref="G31"/>
    </sheetView>
  </sheetViews>
  <sheetFormatPr defaultRowHeight="15" x14ac:dyDescent="0.25"/>
  <sheetData>
    <row r="1" spans="3:11" x14ac:dyDescent="0.25">
      <c r="C1" s="6" t="s">
        <v>104</v>
      </c>
    </row>
    <row r="3" spans="3:11" x14ac:dyDescent="0.25">
      <c r="C3" s="1"/>
      <c r="D3" s="1">
        <v>2016</v>
      </c>
      <c r="E3" s="1">
        <v>2017</v>
      </c>
      <c r="F3" s="1">
        <v>2018</v>
      </c>
      <c r="G3" s="1">
        <v>2019</v>
      </c>
      <c r="H3" s="1">
        <v>2020</v>
      </c>
      <c r="I3" s="1">
        <v>2021</v>
      </c>
      <c r="J3" s="1">
        <v>2022</v>
      </c>
      <c r="K3" s="1" t="s">
        <v>0</v>
      </c>
    </row>
    <row r="4" spans="3:11" x14ac:dyDescent="0.25">
      <c r="C4" s="1" t="s">
        <v>1</v>
      </c>
      <c r="D4" s="2">
        <v>83</v>
      </c>
      <c r="E4" s="1">
        <v>118</v>
      </c>
      <c r="F4" s="1">
        <v>167</v>
      </c>
      <c r="G4" s="1">
        <v>175</v>
      </c>
      <c r="H4" s="1">
        <v>120</v>
      </c>
      <c r="I4" s="1">
        <v>251</v>
      </c>
      <c r="J4" s="1">
        <v>198</v>
      </c>
      <c r="K4" s="1">
        <f>SUM(D4:J4)</f>
        <v>1112</v>
      </c>
    </row>
    <row r="5" spans="3:11" x14ac:dyDescent="0.25">
      <c r="C5" s="1" t="s">
        <v>2</v>
      </c>
      <c r="D5" s="1">
        <v>1886</v>
      </c>
      <c r="E5" s="1">
        <v>2658</v>
      </c>
      <c r="F5" s="1">
        <v>3976</v>
      </c>
      <c r="G5" s="1">
        <v>3830</v>
      </c>
      <c r="H5" s="1">
        <v>2576</v>
      </c>
      <c r="I5" s="1">
        <v>5177</v>
      </c>
      <c r="J5" s="1">
        <v>4336</v>
      </c>
      <c r="K5" s="1">
        <f>SUM(D5:J5)</f>
        <v>24439</v>
      </c>
    </row>
    <row r="7" spans="3:11" x14ac:dyDescent="0.25">
      <c r="I7" s="3"/>
      <c r="J7" s="3"/>
      <c r="K7" s="3"/>
    </row>
    <row r="8" spans="3:11" x14ac:dyDescent="0.25">
      <c r="C8" t="s">
        <v>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F2E1B-6639-4C2C-B38D-C1A8638F1F17}">
  <dimension ref="B1:J5"/>
  <sheetViews>
    <sheetView workbookViewId="0">
      <selection activeCell="B1" sqref="B1"/>
    </sheetView>
  </sheetViews>
  <sheetFormatPr defaultRowHeight="15" x14ac:dyDescent="0.25"/>
  <sheetData>
    <row r="1" spans="2:10" x14ac:dyDescent="0.25">
      <c r="B1" s="6" t="s">
        <v>116</v>
      </c>
    </row>
    <row r="3" spans="2:10" x14ac:dyDescent="0.25">
      <c r="B3" s="1"/>
      <c r="C3" s="1">
        <v>2016</v>
      </c>
      <c r="D3" s="1">
        <v>2017</v>
      </c>
      <c r="E3" s="1">
        <v>2018</v>
      </c>
      <c r="F3" s="1">
        <v>2019</v>
      </c>
      <c r="G3" s="1">
        <v>2020</v>
      </c>
      <c r="H3" s="1">
        <v>2021</v>
      </c>
      <c r="I3" s="1">
        <v>2022</v>
      </c>
      <c r="J3" s="1" t="s">
        <v>0</v>
      </c>
    </row>
    <row r="4" spans="2:10" x14ac:dyDescent="0.25">
      <c r="B4" s="1" t="s">
        <v>1</v>
      </c>
      <c r="C4" s="2">
        <v>83</v>
      </c>
      <c r="D4" s="1">
        <v>118</v>
      </c>
      <c r="E4" s="1">
        <v>167</v>
      </c>
      <c r="F4" s="1">
        <v>175</v>
      </c>
      <c r="G4" s="1">
        <v>120</v>
      </c>
      <c r="H4" s="1">
        <v>251</v>
      </c>
      <c r="I4" s="1">
        <v>198</v>
      </c>
      <c r="J4" s="1">
        <f>SUM(C4:I4)</f>
        <v>1112</v>
      </c>
    </row>
    <row r="5" spans="2:10" x14ac:dyDescent="0.25">
      <c r="B5" s="1" t="s">
        <v>2</v>
      </c>
      <c r="C5" s="1">
        <v>1886</v>
      </c>
      <c r="D5" s="1">
        <v>2658</v>
      </c>
      <c r="E5" s="1">
        <v>3976</v>
      </c>
      <c r="F5" s="1">
        <v>3830</v>
      </c>
      <c r="G5" s="1">
        <v>2576</v>
      </c>
      <c r="H5" s="1">
        <v>5177</v>
      </c>
      <c r="I5" s="1">
        <v>4336</v>
      </c>
      <c r="J5" s="1">
        <f>SUM(C5:I5)</f>
        <v>24439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29699-9487-4E44-B11B-DB1DFF2E639D}">
  <dimension ref="C1:N14"/>
  <sheetViews>
    <sheetView workbookViewId="0">
      <selection activeCell="C1" sqref="C1"/>
    </sheetView>
  </sheetViews>
  <sheetFormatPr defaultRowHeight="15" x14ac:dyDescent="0.25"/>
  <sheetData>
    <row r="1" spans="3:14" x14ac:dyDescent="0.25">
      <c r="C1" s="6" t="s">
        <v>105</v>
      </c>
    </row>
    <row r="4" spans="3:14" x14ac:dyDescent="0.25">
      <c r="M4" s="4" t="s">
        <v>4</v>
      </c>
      <c r="N4" s="1">
        <v>1393</v>
      </c>
    </row>
    <row r="5" spans="3:14" x14ac:dyDescent="0.25">
      <c r="M5" s="4" t="s">
        <v>5</v>
      </c>
      <c r="N5" s="1">
        <v>9171</v>
      </c>
    </row>
    <row r="6" spans="3:14" x14ac:dyDescent="0.25">
      <c r="M6" s="4" t="s">
        <v>6</v>
      </c>
      <c r="N6" s="1">
        <v>145</v>
      </c>
    </row>
    <row r="7" spans="3:14" x14ac:dyDescent="0.25">
      <c r="M7" s="4" t="s">
        <v>7</v>
      </c>
      <c r="N7" s="1">
        <v>1227</v>
      </c>
    </row>
    <row r="8" spans="3:14" x14ac:dyDescent="0.25">
      <c r="M8" s="4" t="s">
        <v>8</v>
      </c>
      <c r="N8" s="1">
        <v>7251</v>
      </c>
    </row>
    <row r="9" spans="3:14" x14ac:dyDescent="0.25">
      <c r="M9" s="4" t="s">
        <v>9</v>
      </c>
      <c r="N9" s="1">
        <v>2811</v>
      </c>
    </row>
    <row r="10" spans="3:14" x14ac:dyDescent="0.25">
      <c r="M10" s="4" t="s">
        <v>10</v>
      </c>
      <c r="N10" s="1">
        <v>765</v>
      </c>
    </row>
    <row r="11" spans="3:14" x14ac:dyDescent="0.25">
      <c r="M11" s="1" t="s">
        <v>11</v>
      </c>
      <c r="N11" s="1">
        <v>1435</v>
      </c>
    </row>
    <row r="12" spans="3:14" x14ac:dyDescent="0.25">
      <c r="M12" s="1" t="s">
        <v>12</v>
      </c>
      <c r="N12" s="1">
        <v>240</v>
      </c>
    </row>
    <row r="13" spans="3:14" x14ac:dyDescent="0.25">
      <c r="M13" s="1" t="s">
        <v>13</v>
      </c>
      <c r="N13" s="1">
        <v>14</v>
      </c>
    </row>
    <row r="14" spans="3:14" x14ac:dyDescent="0.25">
      <c r="M14" s="1" t="s">
        <v>14</v>
      </c>
      <c r="N14" s="5">
        <f>SUM(N4:N13)</f>
        <v>24452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866CE-93F0-486C-9D8F-18C134A9EA9F}">
  <dimension ref="A1:E22"/>
  <sheetViews>
    <sheetView workbookViewId="0">
      <selection activeCell="I31" sqref="I31"/>
    </sheetView>
  </sheetViews>
  <sheetFormatPr defaultRowHeight="15" x14ac:dyDescent="0.25"/>
  <sheetData>
    <row r="1" spans="1:5" x14ac:dyDescent="0.25">
      <c r="A1" s="6" t="s">
        <v>106</v>
      </c>
    </row>
    <row r="2" spans="1:5" x14ac:dyDescent="0.25">
      <c r="A2" s="6"/>
    </row>
    <row r="3" spans="1:5" x14ac:dyDescent="0.25">
      <c r="C3" t="s">
        <v>15</v>
      </c>
      <c r="D3" t="s">
        <v>16</v>
      </c>
    </row>
    <row r="4" spans="1:5" x14ac:dyDescent="0.25">
      <c r="B4">
        <v>2016</v>
      </c>
      <c r="C4">
        <v>1237</v>
      </c>
      <c r="D4">
        <v>649</v>
      </c>
      <c r="E4">
        <f>SUM(C4:D4)</f>
        <v>1886</v>
      </c>
    </row>
    <row r="5" spans="1:5" x14ac:dyDescent="0.25">
      <c r="B5">
        <v>2017</v>
      </c>
      <c r="C5">
        <v>1607</v>
      </c>
      <c r="D5">
        <v>1051</v>
      </c>
      <c r="E5">
        <f t="shared" ref="E5:E10" si="0">SUM(C5:D5)</f>
        <v>2658</v>
      </c>
    </row>
    <row r="6" spans="1:5" x14ac:dyDescent="0.25">
      <c r="B6">
        <v>2018</v>
      </c>
      <c r="C6">
        <v>2492</v>
      </c>
      <c r="D6">
        <v>1484</v>
      </c>
      <c r="E6">
        <f t="shared" si="0"/>
        <v>3976</v>
      </c>
    </row>
    <row r="7" spans="1:5" x14ac:dyDescent="0.25">
      <c r="B7">
        <v>2019</v>
      </c>
      <c r="C7">
        <v>2226</v>
      </c>
      <c r="D7">
        <v>1604</v>
      </c>
      <c r="E7">
        <f t="shared" si="0"/>
        <v>3830</v>
      </c>
    </row>
    <row r="8" spans="1:5" x14ac:dyDescent="0.25">
      <c r="B8">
        <v>2020</v>
      </c>
      <c r="C8">
        <v>1602</v>
      </c>
      <c r="D8">
        <v>974</v>
      </c>
      <c r="E8">
        <f>SUM(C8:D8)</f>
        <v>2576</v>
      </c>
    </row>
    <row r="9" spans="1:5" x14ac:dyDescent="0.25">
      <c r="B9">
        <v>2021</v>
      </c>
      <c r="C9" s="8">
        <v>3087</v>
      </c>
      <c r="D9" s="8">
        <v>2090</v>
      </c>
      <c r="E9" s="8">
        <f>SUM(C9:D9)</f>
        <v>5177</v>
      </c>
    </row>
    <row r="10" spans="1:5" x14ac:dyDescent="0.25">
      <c r="B10">
        <v>2022</v>
      </c>
      <c r="C10">
        <v>2447</v>
      </c>
      <c r="D10">
        <v>1564</v>
      </c>
      <c r="E10">
        <f t="shared" si="0"/>
        <v>4011</v>
      </c>
    </row>
    <row r="11" spans="1:5" x14ac:dyDescent="0.25">
      <c r="B11" t="s">
        <v>14</v>
      </c>
      <c r="C11" s="8">
        <f>SUM(C4:C10)</f>
        <v>14698</v>
      </c>
      <c r="D11" s="8">
        <f t="shared" ref="D11:E11" si="1">SUM(D4:D10)</f>
        <v>9416</v>
      </c>
      <c r="E11" s="8">
        <f t="shared" si="1"/>
        <v>24114</v>
      </c>
    </row>
    <row r="13" spans="1:5" x14ac:dyDescent="0.25">
      <c r="C13" s="31"/>
      <c r="D13" s="31"/>
    </row>
    <row r="14" spans="1:5" x14ac:dyDescent="0.25">
      <c r="C14" s="5" t="s">
        <v>15</v>
      </c>
      <c r="D14" s="5" t="s">
        <v>16</v>
      </c>
    </row>
    <row r="15" spans="1:5" x14ac:dyDescent="0.25">
      <c r="B15" s="6">
        <v>2016</v>
      </c>
      <c r="C15" s="7">
        <f>C4/E4</f>
        <v>0.65588547189819724</v>
      </c>
      <c r="D15" s="7">
        <f>D4/E4</f>
        <v>0.34411452810180276</v>
      </c>
    </row>
    <row r="16" spans="1:5" x14ac:dyDescent="0.25">
      <c r="B16" s="6">
        <v>2017</v>
      </c>
      <c r="C16" s="7">
        <f t="shared" ref="C16:C22" si="2">C5/E5</f>
        <v>0.60458991723100075</v>
      </c>
      <c r="D16" s="7">
        <f t="shared" ref="D16:D22" si="3">D5/E5</f>
        <v>0.39541008276899925</v>
      </c>
    </row>
    <row r="17" spans="2:4" x14ac:dyDescent="0.25">
      <c r="B17" s="6">
        <v>2018</v>
      </c>
      <c r="C17" s="7">
        <f t="shared" si="2"/>
        <v>0.62676056338028174</v>
      </c>
      <c r="D17" s="7">
        <f t="shared" si="3"/>
        <v>0.37323943661971831</v>
      </c>
    </row>
    <row r="18" spans="2:4" x14ac:dyDescent="0.25">
      <c r="B18" s="6">
        <v>2019</v>
      </c>
      <c r="C18" s="7">
        <f t="shared" si="2"/>
        <v>0.58120104438642295</v>
      </c>
      <c r="D18" s="7">
        <f t="shared" si="3"/>
        <v>0.41879895561357705</v>
      </c>
    </row>
    <row r="19" spans="2:4" x14ac:dyDescent="0.25">
      <c r="B19" s="6">
        <v>2020</v>
      </c>
      <c r="C19" s="7">
        <f t="shared" si="2"/>
        <v>0.62189440993788825</v>
      </c>
      <c r="D19" s="7">
        <f t="shared" si="3"/>
        <v>0.37810559006211181</v>
      </c>
    </row>
    <row r="20" spans="2:4" x14ac:dyDescent="0.25">
      <c r="B20" s="6">
        <v>2021</v>
      </c>
      <c r="C20" s="7">
        <f>C9/E9</f>
        <v>0.59629128839096002</v>
      </c>
      <c r="D20" s="7">
        <f>D9/E9</f>
        <v>0.40370871160903998</v>
      </c>
    </row>
    <row r="21" spans="2:4" x14ac:dyDescent="0.25">
      <c r="B21" s="6">
        <v>2022</v>
      </c>
      <c r="C21" s="7">
        <f>C10/E10</f>
        <v>0.61007230117177758</v>
      </c>
      <c r="D21" s="7">
        <f t="shared" si="3"/>
        <v>0.38992769882822237</v>
      </c>
    </row>
    <row r="22" spans="2:4" x14ac:dyDescent="0.25">
      <c r="B22" s="6" t="s">
        <v>14</v>
      </c>
      <c r="C22" s="7">
        <f t="shared" si="2"/>
        <v>0.60952143982748608</v>
      </c>
      <c r="D22" s="7">
        <f t="shared" si="3"/>
        <v>0.39047856017251387</v>
      </c>
    </row>
  </sheetData>
  <mergeCells count="1">
    <mergeCell ref="C13:D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40EBC-3A9B-430C-8433-77B0A12ABFF6}">
  <dimension ref="A1:H14"/>
  <sheetViews>
    <sheetView workbookViewId="0"/>
  </sheetViews>
  <sheetFormatPr defaultRowHeight="15" x14ac:dyDescent="0.25"/>
  <sheetData>
    <row r="1" spans="1:8" x14ac:dyDescent="0.25">
      <c r="A1" s="6" t="s">
        <v>107</v>
      </c>
    </row>
    <row r="3" spans="1:8" x14ac:dyDescent="0.25"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 x14ac:dyDescent="0.25">
      <c r="B4" t="s">
        <v>4</v>
      </c>
      <c r="C4">
        <v>182</v>
      </c>
      <c r="D4">
        <v>504</v>
      </c>
      <c r="E4">
        <v>265</v>
      </c>
      <c r="F4">
        <v>165</v>
      </c>
      <c r="G4">
        <v>277</v>
      </c>
      <c r="H4">
        <v>1393</v>
      </c>
    </row>
    <row r="5" spans="1:8" x14ac:dyDescent="0.25">
      <c r="B5" t="s">
        <v>5</v>
      </c>
      <c r="C5">
        <v>2336</v>
      </c>
      <c r="D5">
        <v>4923</v>
      </c>
      <c r="E5">
        <v>1756</v>
      </c>
      <c r="F5">
        <v>147</v>
      </c>
      <c r="G5">
        <v>6</v>
      </c>
      <c r="H5">
        <v>9168</v>
      </c>
    </row>
    <row r="6" spans="1:8" x14ac:dyDescent="0.25">
      <c r="B6" t="s">
        <v>6</v>
      </c>
      <c r="C6">
        <v>45</v>
      </c>
      <c r="D6">
        <v>62</v>
      </c>
      <c r="E6">
        <v>35</v>
      </c>
      <c r="F6">
        <v>34</v>
      </c>
      <c r="G6">
        <v>82</v>
      </c>
      <c r="H6">
        <v>258</v>
      </c>
    </row>
    <row r="7" spans="1:8" x14ac:dyDescent="0.25">
      <c r="B7" t="s">
        <v>7</v>
      </c>
      <c r="C7">
        <v>30</v>
      </c>
      <c r="D7">
        <v>371</v>
      </c>
      <c r="E7">
        <v>309</v>
      </c>
      <c r="F7">
        <v>149</v>
      </c>
      <c r="G7">
        <v>242</v>
      </c>
      <c r="H7">
        <v>1101</v>
      </c>
    </row>
    <row r="8" spans="1:8" x14ac:dyDescent="0.25">
      <c r="B8" t="s">
        <v>8</v>
      </c>
      <c r="C8">
        <v>835</v>
      </c>
      <c r="D8">
        <v>2153</v>
      </c>
      <c r="E8">
        <v>1518</v>
      </c>
      <c r="F8">
        <v>1077</v>
      </c>
      <c r="G8">
        <v>1668</v>
      </c>
      <c r="H8">
        <v>7251</v>
      </c>
    </row>
    <row r="9" spans="1:8" x14ac:dyDescent="0.25">
      <c r="B9" t="s">
        <v>9</v>
      </c>
      <c r="C9">
        <v>229</v>
      </c>
      <c r="D9">
        <v>655</v>
      </c>
      <c r="E9">
        <v>494</v>
      </c>
      <c r="F9">
        <v>435</v>
      </c>
      <c r="G9">
        <v>673</v>
      </c>
      <c r="H9">
        <v>2486</v>
      </c>
    </row>
    <row r="10" spans="1:8" x14ac:dyDescent="0.25">
      <c r="B10" t="s">
        <v>10</v>
      </c>
      <c r="C10">
        <v>4</v>
      </c>
      <c r="D10">
        <v>130</v>
      </c>
      <c r="E10">
        <v>142</v>
      </c>
      <c r="F10">
        <v>152</v>
      </c>
      <c r="G10">
        <v>337</v>
      </c>
      <c r="H10">
        <v>765</v>
      </c>
    </row>
    <row r="11" spans="1:8" x14ac:dyDescent="0.25">
      <c r="B11" t="s">
        <v>11</v>
      </c>
      <c r="C11">
        <v>69</v>
      </c>
      <c r="D11">
        <v>185</v>
      </c>
      <c r="E11">
        <v>218</v>
      </c>
      <c r="F11">
        <v>123</v>
      </c>
      <c r="G11">
        <v>2</v>
      </c>
      <c r="H11">
        <v>597</v>
      </c>
    </row>
    <row r="12" spans="1:8" x14ac:dyDescent="0.25">
      <c r="B12" t="s">
        <v>12</v>
      </c>
      <c r="C12">
        <v>25</v>
      </c>
      <c r="D12">
        <v>83</v>
      </c>
      <c r="E12">
        <v>46</v>
      </c>
      <c r="F12">
        <v>31</v>
      </c>
      <c r="G12">
        <v>55</v>
      </c>
      <c r="H12">
        <v>240</v>
      </c>
    </row>
    <row r="13" spans="1:8" x14ac:dyDescent="0.25">
      <c r="B13" t="s">
        <v>23</v>
      </c>
      <c r="C13">
        <v>0</v>
      </c>
      <c r="D13">
        <v>6</v>
      </c>
      <c r="E13">
        <v>3</v>
      </c>
      <c r="F13">
        <v>2</v>
      </c>
      <c r="G13">
        <v>3</v>
      </c>
      <c r="H13">
        <v>14</v>
      </c>
    </row>
    <row r="14" spans="1:8" x14ac:dyDescent="0.25">
      <c r="B14" t="s">
        <v>0</v>
      </c>
      <c r="C14">
        <v>3755</v>
      </c>
      <c r="D14">
        <v>9072</v>
      </c>
      <c r="E14">
        <v>4786</v>
      </c>
      <c r="F14">
        <v>2315</v>
      </c>
      <c r="G14">
        <v>3345</v>
      </c>
      <c r="H14">
        <v>23273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B4CE4-AC42-4EEF-B28E-894856A94797}">
  <dimension ref="C2:V15"/>
  <sheetViews>
    <sheetView topLeftCell="C1" workbookViewId="0">
      <selection activeCell="C2" sqref="C2"/>
    </sheetView>
  </sheetViews>
  <sheetFormatPr defaultRowHeight="15" x14ac:dyDescent="0.25"/>
  <sheetData>
    <row r="2" spans="3:22" x14ac:dyDescent="0.25">
      <c r="C2" s="6" t="s">
        <v>121</v>
      </c>
    </row>
    <row r="4" spans="3:22" x14ac:dyDescent="0.25">
      <c r="Q4" s="1"/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</row>
    <row r="5" spans="3:22" x14ac:dyDescent="0.25">
      <c r="Q5" s="1" t="s">
        <v>4</v>
      </c>
      <c r="R5" s="7">
        <v>0.1306532663316583</v>
      </c>
      <c r="S5" s="7">
        <v>0.36180904522613067</v>
      </c>
      <c r="T5" s="7">
        <v>0.19023689877961233</v>
      </c>
      <c r="U5" s="7">
        <v>0.11844938980617373</v>
      </c>
      <c r="V5" s="7">
        <v>0.19885139985642497</v>
      </c>
    </row>
    <row r="6" spans="3:22" x14ac:dyDescent="0.25">
      <c r="Q6" s="1" t="s">
        <v>5</v>
      </c>
      <c r="R6" s="7">
        <v>0.25479930191972078</v>
      </c>
      <c r="S6" s="7">
        <v>0.53697643979057597</v>
      </c>
      <c r="T6" s="7">
        <v>0.19153577661431065</v>
      </c>
      <c r="U6" s="7">
        <v>1.6034031413612565E-2</v>
      </c>
      <c r="V6" s="7">
        <v>6.5445026178010475E-4</v>
      </c>
    </row>
    <row r="7" spans="3:22" x14ac:dyDescent="0.25">
      <c r="Q7" s="1" t="s">
        <v>6</v>
      </c>
      <c r="R7" s="7">
        <v>0.1744186046511628</v>
      </c>
      <c r="S7" s="7">
        <v>0.24031007751937986</v>
      </c>
      <c r="T7" s="7">
        <v>0.13565891472868216</v>
      </c>
      <c r="U7" s="7">
        <v>0.13178294573643412</v>
      </c>
      <c r="V7" s="7">
        <v>0.31782945736434109</v>
      </c>
    </row>
    <row r="8" spans="3:22" x14ac:dyDescent="0.25">
      <c r="Q8" s="1" t="s">
        <v>7</v>
      </c>
      <c r="R8" s="7">
        <v>2.7247956403269755E-2</v>
      </c>
      <c r="S8" s="7">
        <v>0.33696639418710261</v>
      </c>
      <c r="T8" s="7">
        <v>0.28065395095367845</v>
      </c>
      <c r="U8" s="7">
        <v>0.13533151680290645</v>
      </c>
      <c r="V8" s="7">
        <v>0.21980018165304269</v>
      </c>
    </row>
    <row r="9" spans="3:22" x14ac:dyDescent="0.25">
      <c r="Q9" s="1" t="s">
        <v>8</v>
      </c>
      <c r="R9" s="7">
        <v>0.11515653013377465</v>
      </c>
      <c r="S9" s="7">
        <v>0.29692456212936147</v>
      </c>
      <c r="T9" s="7">
        <v>0.20935043442283824</v>
      </c>
      <c r="U9" s="7">
        <v>0.14853123707074886</v>
      </c>
      <c r="V9" s="7">
        <v>0.23003723624327679</v>
      </c>
    </row>
    <row r="10" spans="3:22" x14ac:dyDescent="0.25">
      <c r="Q10" s="1" t="s">
        <v>9</v>
      </c>
      <c r="R10" s="7">
        <v>9.2115848753016899E-2</v>
      </c>
      <c r="S10" s="7">
        <v>0.26347546259050686</v>
      </c>
      <c r="T10" s="7">
        <v>0.19871279163314562</v>
      </c>
      <c r="U10" s="7">
        <v>0.17497988736926789</v>
      </c>
      <c r="V10" s="7">
        <v>0.27071600965406273</v>
      </c>
    </row>
    <row r="11" spans="3:22" x14ac:dyDescent="0.25">
      <c r="Q11" s="1" t="s">
        <v>10</v>
      </c>
      <c r="R11" s="7">
        <v>5.2287581699346402E-3</v>
      </c>
      <c r="S11" s="7">
        <v>0.16993464052287582</v>
      </c>
      <c r="T11" s="7">
        <v>0.18562091503267975</v>
      </c>
      <c r="U11" s="7">
        <v>0.19869281045751633</v>
      </c>
      <c r="V11" s="7">
        <v>0.44052287581699345</v>
      </c>
    </row>
    <row r="12" spans="3:22" x14ac:dyDescent="0.25">
      <c r="Q12" s="1" t="s">
        <v>11</v>
      </c>
      <c r="R12" s="7">
        <v>0.11557788944723618</v>
      </c>
      <c r="S12" s="7">
        <v>0.30988274706867669</v>
      </c>
      <c r="T12" s="7">
        <v>0.36515912897822445</v>
      </c>
      <c r="U12" s="7">
        <v>0.20603015075376885</v>
      </c>
      <c r="V12" s="7">
        <v>3.3500837520938024E-3</v>
      </c>
    </row>
    <row r="13" spans="3:22" x14ac:dyDescent="0.25">
      <c r="Q13" s="1" t="s">
        <v>12</v>
      </c>
      <c r="R13" s="7">
        <v>0.10416666666666667</v>
      </c>
      <c r="S13" s="7">
        <v>0.34583333333333333</v>
      </c>
      <c r="T13" s="7">
        <v>0.19166666666666668</v>
      </c>
      <c r="U13" s="7">
        <v>0.12916666666666668</v>
      </c>
      <c r="V13" s="7">
        <v>0.22916666666666666</v>
      </c>
    </row>
    <row r="14" spans="3:22" x14ac:dyDescent="0.25">
      <c r="Q14" s="1" t="s">
        <v>23</v>
      </c>
      <c r="R14" s="7">
        <v>0</v>
      </c>
      <c r="S14" s="7">
        <v>0.42857142857142855</v>
      </c>
      <c r="T14" s="7">
        <v>0.21428571428571427</v>
      </c>
      <c r="U14" s="7">
        <v>0.14285714285714285</v>
      </c>
      <c r="V14" s="7">
        <v>0.21428571428571427</v>
      </c>
    </row>
    <row r="15" spans="3:22" x14ac:dyDescent="0.25">
      <c r="Q15" s="1" t="s">
        <v>0</v>
      </c>
      <c r="R15" s="7">
        <v>0.16134576547931079</v>
      </c>
      <c r="S15" s="7">
        <v>0.3898079319382976</v>
      </c>
      <c r="T15" s="7">
        <v>0.20564602758561423</v>
      </c>
      <c r="U15" s="7">
        <v>9.9471490568469906E-2</v>
      </c>
      <c r="V15" s="7">
        <v>0.14372878442830747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DE895-0CC9-422B-9606-064B85A2E68D}">
  <dimension ref="A1:Z14"/>
  <sheetViews>
    <sheetView workbookViewId="0"/>
  </sheetViews>
  <sheetFormatPr defaultRowHeight="15" x14ac:dyDescent="0.25"/>
  <sheetData>
    <row r="1" spans="1:26" x14ac:dyDescent="0.25">
      <c r="A1" s="6" t="s">
        <v>123</v>
      </c>
    </row>
    <row r="13" spans="1:26" ht="120" x14ac:dyDescent="0.25">
      <c r="S13" s="2" t="s">
        <v>24</v>
      </c>
      <c r="T13" s="2" t="s">
        <v>25</v>
      </c>
      <c r="U13" s="2" t="s">
        <v>26</v>
      </c>
      <c r="V13" s="2" t="s">
        <v>27</v>
      </c>
      <c r="W13" s="2" t="s">
        <v>28</v>
      </c>
      <c r="X13" s="2" t="s">
        <v>29</v>
      </c>
      <c r="Y13" s="2" t="s">
        <v>30</v>
      </c>
      <c r="Z13" s="2" t="s">
        <v>31</v>
      </c>
    </row>
    <row r="14" spans="1:26" x14ac:dyDescent="0.25">
      <c r="R14" t="s">
        <v>0</v>
      </c>
      <c r="S14" s="9">
        <v>8.7118855009334171E-3</v>
      </c>
      <c r="T14" s="9">
        <v>9.9149554034432697E-3</v>
      </c>
      <c r="U14" s="9">
        <v>6.3721219663970124E-2</v>
      </c>
      <c r="V14" s="9">
        <v>0.71317154117403025</v>
      </c>
      <c r="W14" s="9">
        <v>9.8776187512964117E-2</v>
      </c>
      <c r="X14" s="9">
        <v>7.6166770379589299E-2</v>
      </c>
      <c r="Y14" s="9">
        <v>5.3515868077162413E-3</v>
      </c>
      <c r="Z14" s="9">
        <v>2.4185853557353247E-2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36C85-7107-4380-9370-C8A88B958BAB}">
  <dimension ref="B1:Q13"/>
  <sheetViews>
    <sheetView workbookViewId="0">
      <selection activeCell="B1" sqref="B1"/>
    </sheetView>
  </sheetViews>
  <sheetFormatPr defaultRowHeight="15" x14ac:dyDescent="0.25"/>
  <sheetData>
    <row r="1" spans="2:17" x14ac:dyDescent="0.25">
      <c r="B1" s="6" t="s">
        <v>125</v>
      </c>
    </row>
    <row r="2" spans="2:17" x14ac:dyDescent="0.25">
      <c r="M2" s="1" t="s">
        <v>32</v>
      </c>
      <c r="N2" s="1" t="s">
        <v>33</v>
      </c>
      <c r="O2" s="1" t="s">
        <v>34</v>
      </c>
      <c r="P2" s="1" t="s">
        <v>35</v>
      </c>
      <c r="Q2" s="1" t="s">
        <v>36</v>
      </c>
    </row>
    <row r="3" spans="2:17" x14ac:dyDescent="0.25">
      <c r="M3" s="1">
        <v>64</v>
      </c>
      <c r="N3" s="1">
        <v>862</v>
      </c>
      <c r="O3" s="1">
        <v>416</v>
      </c>
      <c r="P3" s="1">
        <v>24</v>
      </c>
      <c r="Q3" s="1">
        <v>27</v>
      </c>
    </row>
    <row r="4" spans="2:17" x14ac:dyDescent="0.25">
      <c r="M4" s="1">
        <v>351</v>
      </c>
      <c r="N4" s="1">
        <v>3703</v>
      </c>
      <c r="O4" s="1">
        <v>1954</v>
      </c>
      <c r="P4" s="1">
        <v>115</v>
      </c>
      <c r="Q4" s="1">
        <v>3035</v>
      </c>
    </row>
    <row r="5" spans="2:17" x14ac:dyDescent="0.25">
      <c r="M5" s="1">
        <v>43</v>
      </c>
      <c r="N5" s="1">
        <v>119</v>
      </c>
      <c r="O5" s="1">
        <v>33</v>
      </c>
      <c r="P5" s="1">
        <v>7</v>
      </c>
      <c r="Q5" s="1">
        <v>56</v>
      </c>
    </row>
    <row r="6" spans="2:17" x14ac:dyDescent="0.25">
      <c r="M6" s="1">
        <v>175</v>
      </c>
      <c r="N6" s="1">
        <v>542</v>
      </c>
      <c r="O6" s="1">
        <v>261</v>
      </c>
      <c r="P6" s="1">
        <v>27</v>
      </c>
      <c r="Q6" s="1">
        <v>96</v>
      </c>
    </row>
    <row r="7" spans="2:17" x14ac:dyDescent="0.25">
      <c r="M7" s="1">
        <v>1597</v>
      </c>
      <c r="N7" s="1">
        <v>3280</v>
      </c>
      <c r="O7" s="1">
        <v>1701</v>
      </c>
      <c r="P7" s="1">
        <v>228</v>
      </c>
      <c r="Q7" s="1">
        <v>445</v>
      </c>
    </row>
    <row r="8" spans="2:17" x14ac:dyDescent="0.25">
      <c r="M8" s="1">
        <v>478</v>
      </c>
      <c r="N8" s="1">
        <v>942</v>
      </c>
      <c r="O8" s="1">
        <v>568</v>
      </c>
      <c r="P8" s="1">
        <v>270</v>
      </c>
      <c r="Q8" s="1">
        <v>228</v>
      </c>
    </row>
    <row r="9" spans="2:17" x14ac:dyDescent="0.25">
      <c r="M9" s="1">
        <v>161</v>
      </c>
      <c r="N9" s="1">
        <v>438</v>
      </c>
      <c r="O9" s="1">
        <v>93</v>
      </c>
      <c r="P9" s="1">
        <v>16</v>
      </c>
      <c r="Q9" s="1">
        <v>57</v>
      </c>
    </row>
    <row r="10" spans="2:17" x14ac:dyDescent="0.25">
      <c r="M10" s="1">
        <v>118</v>
      </c>
      <c r="N10" s="1">
        <v>366</v>
      </c>
      <c r="O10" s="1">
        <v>717</v>
      </c>
      <c r="P10" s="1">
        <v>191</v>
      </c>
      <c r="Q10" s="1">
        <v>43</v>
      </c>
    </row>
    <row r="11" spans="2:17" x14ac:dyDescent="0.25">
      <c r="M11" s="1">
        <v>49</v>
      </c>
      <c r="N11" s="1">
        <v>114</v>
      </c>
      <c r="O11" s="1">
        <v>55</v>
      </c>
      <c r="P11" s="1">
        <v>5</v>
      </c>
      <c r="Q11" s="1">
        <v>17</v>
      </c>
    </row>
    <row r="12" spans="2:17" x14ac:dyDescent="0.25">
      <c r="M12" s="1">
        <v>2</v>
      </c>
      <c r="N12" s="1">
        <v>12</v>
      </c>
      <c r="O12" s="1">
        <v>0</v>
      </c>
      <c r="P12" s="1">
        <v>0</v>
      </c>
      <c r="Q12" s="1">
        <v>0</v>
      </c>
    </row>
    <row r="13" spans="2:17" x14ac:dyDescent="0.25">
      <c r="M13" s="1">
        <v>3038</v>
      </c>
      <c r="N13" s="1">
        <v>10378</v>
      </c>
      <c r="O13" s="1">
        <v>5798</v>
      </c>
      <c r="P13" s="1">
        <v>883</v>
      </c>
      <c r="Q13" s="1">
        <v>4004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8 G A A B Q S w M E F A A C A A g A W 2 r r W J w v 8 X 2 l A A A A 9 g A A A B I A H A B D b 2 5 m a W c v U G F j a 2 F n Z S 5 4 b W w g o h g A K K A U A A A A A A A A A A A A A A A A A A A A A A A A A A A A h Y 8 x D o I w G I W v Q r r T l h K j I T 9 l c D K R x E R j X J t S o R G K o c V y N w e P 5 B X E K O r m + L 7 3 D e / d r z f I h q Y O L q q z u j U p i j B F g T K y L b Q p U 9 S 7 Y 7 h A G Y e N k C d R q m C U j U 0 G W 6 S o c u 6 c E O K 9 x z 7 G b V c S R m l E D v l 6 K y v V C P S R 9 X 8 5 1 M Y 6 Y a R C H P a v M Z z h K K Z 4 x u a Y A p k g 5 N p 8 B T b u f b Y / E J Z 9 7 f p O c e 3 C 1 Q 7 I F I G 8 P / A H U E s D B B Q A A g A I A F t q 6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b a u t Y v s 0 p F 3 g D A A B t D w A A E w A c A E Z v c m 1 1 b G F z L 1 N l Y 3 R p b 2 4 x L m 0 g o h g A K K A U A A A A A A A A A A A A A A A A A A A A A A A A A A A A 7 V d f b 9 M w E H + f t O 9 w C k J K U K i a b i s r a A 9 o f 2 C C M d Q W e N i m y k u O 1 p p j R 7 Z b N q Z 9 F 7 4 L X 4 x z M / q H O G w M B i / 0 I W 3 O 9 t 3 v 7 n y / u x p M L V c S e u V 3 8 m x 1 Z X X F j J j G D B 4 E q Z J W M 2 s V h G t R A F s g 0 K 6 u A H 0 O N R 9 y i S T a P U 9 R N D 4 o f X a q 1 F m 4 x w U 2 t u k c S m v C Y P v p 8 T u D 2 h w X j Y J J n q Z c H e + g O b O q O H 7 b H q g C Z c Y s G + z v 9 X u N c 2 H O g y g G O R Y i B q v H G M W l u T 4 7 7 Q x 6 I 0 R L F q 9 t X x 7 t W 8 y 3 A r c W x K + 4 z L a C 6 Z b g 5 O p o h 5 S e X B 9 + E O w T H G P Z Z / K Q A x O f m U X I O A g + Q S G U c 4 y U E O 6 3 W u X K 4 k t k G W E O 5 1 Z j O L p e e y 5 E L 2 W C a b P l A J 5 E M y M H K u M f e c o o W p Y X C 1 r 7 m k n z U e l 8 W 4 l x L v s X B Z r w R l D x 5 a V z j X 4 z 6 M B j C F W a j g t m e Q R 9 U i / U k D O 3 X 7 O i U J q M u r N s o r S C R 9 D F 4 V T t I 3 i B E j X S + e d S K m g 1 k 0 0 I K L a E A S y e 2 6 s Y L o M S V + u 7 n M m L B f G a X 7 z u F 2 / 4 x W 2 / + I l f v O k X d / z i p F k j T 2 r k S 4 5 e z R P Y 5 b k y h s T C U s R S C r G U O E 9 j D w U V S a n D 5 e / H f M d L h u 8 r d 0 t 4 l c 6 4 d P e m A r a L t I Z 6 j t b v X H y P d 2 w e j U q M O W T j Q r j Y 8 T n k H W 4 s l 6 k N v Z 6 5 / N 1 / S N 8 J y 3 M E I p i R e 0 5 D t h j U X E 3 w N T P 2 T e h z J e 4 s O u p U T M Z E G V V F 5 V X q q k 8 u M 1 6 b M S B L R y C V h d c U l 8 a + 2 c 0 L e x F O X 0 o c B 8 y m I y 6 H j g V N 2 M W U Y t b Y 4 y i y 9 0 y M i W I G k Q t a U P L p V R R F t + T D p J Y Q / W 7 d g R y T 3 2 T H p K T H W e K r W a + Q X F 9 Z J h x Y 0 t x e b z g 7 V P y r K 1 z W Y l x u h g R 3 f R M O r 6 / d 4 X D I h y h b z T / e F s n O Y N d w M j E 1 5 S L A B A f X I V v N V v K T L l m L s W x i g b d 3 e n 2 6 l 3 Z 6 E 7 x / 3 G Q J 2 e M p l 9 T Q y I x x g A H B l o w 7 A m k 1 I 4 A C N e g p x 2 D s 1 h z F E H U J 5 h i X N K D 9 + m X O O a 0 m h B M m F G 1 6 6 F Z L i m M R h K f M 7 X c m k k a 7 Q 5 o z l c P G 5 v + G 7 Z f X e J r U u J r U + J q 0 a w e C 2 3 J 4 Z R b 4 T 9 + 3 o + 9 f r b V K K Z S t H f 9 m K Z Q z x C 0 r Y d Z 2 l j c v U c P f L o c S 0 6 C i 3 3 H R m I O h / 3 y S o + Y 3 z M m F n s 0 t C 2 V x x o t q Q Z C p p P 0 7 Y 9 a y t b h 1 5 6 n d P 2 3 d + T J + z + / y J O H H 9 O w b U E s B A i 0 A F A A C A A g A W 2 r r W J w v 8 X 2 l A A A A 9 g A A A B I A A A A A A A A A A A A A A A A A A A A A A E N v b m Z p Z y 9 Q Y W N r Y W d l L n h t b F B L A Q I t A B Q A A g A I A F t q 6 1 g P y u m r p A A A A O k A A A A T A A A A A A A A A A A A A A A A A P E A A A B b Q 2 9 u d G V u d F 9 U e X B l c 1 0 u e G 1 s U E s B A i 0 A F A A C A A g A W 2 r r W L 7 N K R d 4 A w A A b Q 8 A A B M A A A A A A A A A A A A A A A A A 4 g E A A E Z v c m 1 1 b G F z L 1 N l Y 3 R p b 2 4 x L m 1 Q S w U G A A A A A A M A A w D C A A A A p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8 x w A A A A A A A D R H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Y 2 9 u d H J h d H R v J T I w K D M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j E 5 M 2 E 1 M D M t N z g y Z S 0 0 M W R k L T g w N m Y t N D Y 2 M W Q 5 M z R k Z j N j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N v b n R y Y X R 0 b z U x N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V H l w Z X M i I F Z h b H V l P S J z Q m d N P S I g L z 4 8 R W 5 0 c n k g V H l w Z T 0 i R m l s b E x h c 3 R V c G R h d G V k I i B W Y W x 1 Z T 0 i Z D I w M j Q t M D M t M D h U M T M 6 N T Q 6 M j U u M j g 1 N T g 3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t U a X B v b G 9 n a W E g c m F w c G 9 y d G 8 g Z G k g b G F 2 b 3 J v J n F 1 b 3 Q 7 L C Z x d W 9 0 O 1 R v d G F s Z S Z x d W 9 0 O 1 0 i I C 8 + P E V u d H J 5 I F R 5 c G U 9 I k Z p b G x D b 3 V u d C I g V m F s d W U 9 I m w x M C I g L z 4 8 R W 5 0 c n k g V H l w Z T 0 i T G 9 h Z G V k V G 9 B b m F s e X N p c 1 N l c n Z p Y 2 V z I i B W Y W x 1 Z T 0 i b D A i I C 8 + P E V u d H J 5 I F R 5 c G U 9 I k 5 h d m l n Y X R p b 2 5 T d G V w T m F t Z S I g V m F s d W U 9 I n N O Y X Z p Z 2 F 6 a W 9 u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2 5 0 c m F 0 d G 8 g K D M p L 0 F 1 d G 9 S Z W 1 v d m V k Q 2 9 s d W 1 u c z E u e 1 R p c G 9 s b 2 d p Y S B y Y X B w b 3 J 0 b y B k a S B s Y X Z v c m 8 s M H 0 m c X V v d D s s J n F 1 b 3 Q 7 U 2 V j d G l v b j E v Y 2 9 u d H J h d H R v I C g z K S 9 B d X R v U m V t b 3 Z l Z E N v b H V t b n M x L n t U b 3 R h b G U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Y 2 9 u d H J h d H R v I C g z K S 9 B d X R v U m V t b 3 Z l Z E N v b H V t b n M x L n t U a X B v b G 9 n a W E g c m F w c G 9 y d G 8 g Z G k g b G F 2 b 3 J v L D B 9 J n F 1 b 3 Q 7 L C Z x d W 9 0 O 1 N l Y 3 R p b 2 4 x L 2 N v b n R y Y X R 0 b y A o M y k v Q X V 0 b 1 J l b W 9 2 Z W R D b 2 x 1 b W 5 z M S 5 7 V G 9 0 Y W x l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2 5 0 c m F 0 d G 8 l M j A o M y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n R y Y X R 0 b y U y M C g z K S 9 U Y W I 5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u d H J h d H R v J T I w K D M p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n R y Y X R 0 b y U y M C g z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n R y Y X R 0 b y U y M C g z K S 9 S a W 1 v c 3 N l J T I w Y W x 0 c m U l M j B j b 2 x v b m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u d H J h d H R v J T I w K D M p L 1 J p b 3 J k a W 5 h d G U l M j B j b 2 x v b m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u d H J h d H R v J T I w K D M p L 1 J p b W 9 z c 2 k l M j B k d X B s a W N h d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2 5 0 c m F 0 d G 8 l M j A o M y k v V W x 0 a W 1 l J T I w c m l n a G U l M j B y a W 1 v c 3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u d H J h d H R v J T I w K D M p L 1 J p Z 2 h l J T I w d n V v d G U l M j B y a W 1 v c 3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u d H J h d H R v J T I w K D M p L 0 l u d G V z d G F 6 a W 9 u a S U y M G F s e m F 0 Z S U y M G R p J T I w b G l 2 Z W x s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2 5 0 c m F 0 d G 8 l M j A o M y k v T W 9 k a W Z p Y 2 F 0 b y U y M H R p c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N D g l M j B P Y 2 N 1 c G F 0 a U 9 n Z 2 l n Z W 4 y M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2 M z J i Z T U 2 L W Z k O D g t N D J h Z C 0 4 N W M 3 L T R i O G E 2 M D g 5 M j h j N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p p b 2 5 l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U Y W I 0 O F 9 P Y 2 N 1 c G F 0 a U 9 n Z 2 l n Z W 4 y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E x V D A 5 O j M 1 O j E z L j k z N D g w O D Z a I i A v P j x F b n R y e S B U e X B l P S J G a W x s Q 2 9 s d W 1 u V H l w Z X M i I F Z h b H V l P S J z Q m d B P S I g L z 4 8 R W 5 0 c n k g V H l w Z T 0 i R m l s b E N v b H V t b k 5 h b W V z I i B W Y W x 1 Z T 0 i c 1 s m c X V v d D t U a X B v I G R p I H J h c H B v c n R v I G R p I G x h d m 9 y b y A o b 2 N j d X B h d G k g Y S B n Z W 5 u Y W l v I D I w M j A p J n F 1 b 3 Q 7 L C Z x d W 9 0 O 1 R v d G F s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j Q 4 I E 9 j Y 3 V w Y X R p T 2 d n a W d l b j I w L 0 F 1 d G 9 S Z W 1 v d m V k Q 2 9 s d W 1 u c z E u e 1 R p c G 8 g Z G k g c m F w c G 9 y d G 8 g Z G k g b G F 2 b 3 J v I C h v Y 2 N 1 c G F 0 a S B h I G d l b m 5 h a W 8 g M j A y M C k s M H 0 m c X V v d D s s J n F 1 b 3 Q 7 U 2 V j d G l v b j E v V G F i N D g g T 2 N j d X B h d G l P Z 2 d p Z 2 V u M j A v Q X V 0 b 1 J l b W 9 2 Z W R D b 2 x 1 b W 5 z M S 5 7 V G 9 0 Y W x l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j Q 4 I E 9 j Y 3 V w Y X R p T 2 d n a W d l b j I w L 0 F 1 d G 9 S Z W 1 v d m V k Q 2 9 s d W 1 u c z E u e 1 R p c G 8 g Z G k g c m F w c G 9 y d G 8 g Z G k g b G F 2 b 3 J v I C h v Y 2 N 1 c G F 0 a S B h I G d l b m 5 h a W 8 g M j A y M C k s M H 0 m c X V v d D s s J n F 1 b 3 Q 7 U 2 V j d G l v b j E v V G F i N D g g T 2 N j d X B h d G l P Z 2 d p Z 2 V u M j A v Q X V 0 b 1 J l b W 9 2 Z W R D b 2 x 1 b W 5 z M S 5 7 V G 9 0 Y W x l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I 0 O C U y M E 9 j Y 3 V w Y X R p T 2 d n a W d l b j I w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I 0 O C U y M E 9 j Y 3 V w Y X R p T 2 d n a W d l b j I w L 1 R h Y j Q 4 J T I w T 2 N j d X B h d G l P Z 2 d p Z 2 V u M j B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I 0 O C U y M E 9 j Y 3 V w Y X R p T 2 d n a W d l b j I w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j Q 4 J T I w T 2 N j d X B h d G l P Z 2 d p Z 2 V u M j A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I 0 O C U y M E 9 j Y 3 V w Y X R p T 2 d n a W d l b j I w L 1 J p Z 2 h l J T I w d n V v d G U l M j B y a W 1 v c 3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N D g l M j B P Y 2 N 1 c G F 0 a U 9 n Z 2 l n Z W 4 y M C 9 J b n R l c 3 R h e m l v b m k l M j B h b H p h d G U l M j B k a S U y M G x p d m V s b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N D g l M j B P Y 2 N 1 c G F 0 a U 9 n Z 2 l n Z W 4 y M C 9 N b 2 R p Z m l j Y X R v J T I w d G l w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I 0 O C U y M E 9 j Y 3 V w Y X R p T 2 d n a W d l b j I w L 1 J p b W 9 z c 2 U l M j B w c m l t Z S U y M H J p Z 2 h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N D g l M j B P Y 2 N 1 c G F 0 a U 9 n Z 2 l n Z W 4 y M C 9 V b H R p b W U l M j B y a W d o Z S U y M H J p b W 9 z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I 0 O C U y M E 9 j Y 3 V w Y X R p T 2 d n a W d l b j I w L 1 J p b W 9 z c 2 U l M j B h b H R y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E v p Z L e M 5 U y W 0 i R x J 2 E F 0 A A A A A A C A A A A A A A D Z g A A w A A A A B A A A A B 3 d W k p 0 h D M I A u m x 1 b 7 v O I Y A A A A A A S A A A C g A A A A E A A A A F v J T + X E A l 1 i m N / 0 w G B l Y Z x Q A A A A 4 0 O j h A 9 7 Q X n F W A D D d n 8 M O P 5 c g f g 9 Y / A W K L l L 0 5 C q G h t x s a W 4 t o e 6 R V h l q 2 y R S 9 7 z i h W U m D A V f 3 L T H n 6 a 7 5 4 c r l q N z 9 I 6 q c n 3 2 T D J W T a k M b 4 U A A A A z K + E t V / H I k K 2 5 0 i K h 6 W M A z a a I x Q = < / D a t a M a s h u p > 
</file>

<file path=customXml/itemProps1.xml><?xml version="1.0" encoding="utf-8"?>
<ds:datastoreItem xmlns:ds="http://schemas.openxmlformats.org/officeDocument/2006/customXml" ds:itemID="{4D395E7B-1A3D-4AAC-9AC7-D6049042721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17</vt:i4>
      </vt:variant>
    </vt:vector>
  </HeadingPairs>
  <TitlesOfParts>
    <vt:vector size="17" baseType="lpstr">
      <vt:lpstr>Guida e indice</vt:lpstr>
      <vt:lpstr>Figura 1</vt:lpstr>
      <vt:lpstr>Figura 2 </vt:lpstr>
      <vt:lpstr>Figura 3</vt:lpstr>
      <vt:lpstr>Figura 4</vt:lpstr>
      <vt:lpstr>Figura 5</vt:lpstr>
      <vt:lpstr>Figura 6</vt:lpstr>
      <vt:lpstr>Figura 7</vt:lpstr>
      <vt:lpstr>Figura 8</vt:lpstr>
      <vt:lpstr>Figura 9</vt:lpstr>
      <vt:lpstr>Figura 10</vt:lpstr>
      <vt:lpstr>Figura 11</vt:lpstr>
      <vt:lpstr>Figura 12</vt:lpstr>
      <vt:lpstr>Figura 13</vt:lpstr>
      <vt:lpstr>Figura 14</vt:lpstr>
      <vt:lpstr>Figura 15</vt:lpstr>
      <vt:lpstr>Figura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Paniccio Paola</dc:creator>
  <cp:lastModifiedBy>Cioccolo Valeria</cp:lastModifiedBy>
  <dcterms:created xsi:type="dcterms:W3CDTF">2024-07-04T10:18:34Z</dcterms:created>
  <dcterms:modified xsi:type="dcterms:W3CDTF">2024-10-01T07:33:05Z</dcterms:modified>
</cp:coreProperties>
</file>